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10.1\документы\Бюджетный Отдел\"/>
    </mc:Choice>
  </mc:AlternateContent>
  <bookViews>
    <workbookView xWindow="0" yWindow="0" windowWidth="28800" windowHeight="11535" activeTab="2"/>
  </bookViews>
  <sheets>
    <sheet name="Доходы" sheetId="1" r:id="rId1"/>
    <sheet name="Расходы" sheetId="2" r:id="rId2"/>
    <sheet name="Источники фин-я дефицита" sheetId="3" r:id="rId3"/>
  </sheets>
  <definedNames>
    <definedName name="Z_FDE5D34C_FDA3_4BBE_AA38_5B81B86C7D1F_.wvu.Rows" localSheetId="1" hidden="1">Расходы!$20:$20,Расходы!$51:$52</definedName>
  </definedNames>
  <calcPr calcId="152511"/>
</workbook>
</file>

<file path=xl/calcChain.xml><?xml version="1.0" encoding="utf-8"?>
<calcChain xmlns="http://schemas.openxmlformats.org/spreadsheetml/2006/main">
  <c r="C50" i="2" l="1"/>
  <c r="F50" i="2" s="1"/>
  <c r="C30" i="2"/>
  <c r="F16" i="3"/>
  <c r="F15" i="3"/>
  <c r="E14" i="3"/>
  <c r="E13" i="3" s="1"/>
  <c r="D14" i="3"/>
  <c r="F14" i="3" s="1"/>
  <c r="D13" i="3"/>
  <c r="D6" i="3" s="1"/>
  <c r="F12" i="3"/>
  <c r="F11" i="3"/>
  <c r="E10" i="3"/>
  <c r="E6" i="3" s="1"/>
  <c r="D10" i="3"/>
  <c r="F10" i="3" s="1"/>
  <c r="F9" i="3"/>
  <c r="F8" i="3"/>
  <c r="F7" i="3"/>
  <c r="E7" i="3"/>
  <c r="D7" i="3"/>
  <c r="G62" i="2"/>
  <c r="F62" i="2"/>
  <c r="G61" i="2"/>
  <c r="E61" i="2"/>
  <c r="D61" i="2"/>
  <c r="C61" i="2"/>
  <c r="F60" i="2"/>
  <c r="E59" i="2"/>
  <c r="D59" i="2"/>
  <c r="C59" i="2"/>
  <c r="G58" i="2"/>
  <c r="F58" i="2"/>
  <c r="G57" i="2"/>
  <c r="F57" i="2"/>
  <c r="E56" i="2"/>
  <c r="G56" i="2" s="1"/>
  <c r="D56" i="2"/>
  <c r="C56" i="2"/>
  <c r="G55" i="2"/>
  <c r="F55" i="2"/>
  <c r="G52" i="2"/>
  <c r="F52" i="2"/>
  <c r="G51" i="2"/>
  <c r="E50" i="2"/>
  <c r="G50" i="2" s="1"/>
  <c r="D50" i="2"/>
  <c r="G49" i="2"/>
  <c r="F49" i="2"/>
  <c r="G48" i="2"/>
  <c r="F48" i="2"/>
  <c r="G47" i="2"/>
  <c r="F47" i="2"/>
  <c r="G46" i="2"/>
  <c r="F46" i="2"/>
  <c r="G45" i="2"/>
  <c r="F45" i="2"/>
  <c r="E44" i="2"/>
  <c r="G44" i="2" s="1"/>
  <c r="D44" i="2"/>
  <c r="C44" i="2"/>
  <c r="G43" i="2"/>
  <c r="F43" i="2"/>
  <c r="G42" i="2"/>
  <c r="F42" i="2"/>
  <c r="G41" i="2"/>
  <c r="F41" i="2"/>
  <c r="E40" i="2"/>
  <c r="D40" i="2"/>
  <c r="G40" i="2" s="1"/>
  <c r="C40" i="2"/>
  <c r="F40" i="2" s="1"/>
  <c r="G39" i="2"/>
  <c r="F39" i="2"/>
  <c r="G38" i="2"/>
  <c r="F38" i="2"/>
  <c r="E37" i="2"/>
  <c r="G37" i="2" s="1"/>
  <c r="D37" i="2"/>
  <c r="C37" i="2"/>
  <c r="G36" i="2"/>
  <c r="F36" i="2"/>
  <c r="G35" i="2"/>
  <c r="F35" i="2"/>
  <c r="G34" i="2"/>
  <c r="F34" i="2"/>
  <c r="G33" i="2"/>
  <c r="F33" i="2"/>
  <c r="G32" i="2"/>
  <c r="F32" i="2"/>
  <c r="G31" i="2"/>
  <c r="F31" i="2"/>
  <c r="E30" i="2"/>
  <c r="G30" i="2" s="1"/>
  <c r="D30" i="2"/>
  <c r="F30" i="2"/>
  <c r="G29" i="2"/>
  <c r="F29" i="2"/>
  <c r="F28" i="2"/>
  <c r="E27" i="2"/>
  <c r="G27" i="2" s="1"/>
  <c r="D27" i="2"/>
  <c r="C27" i="2"/>
  <c r="F27" i="2" s="1"/>
  <c r="G26" i="2"/>
  <c r="F26" i="2"/>
  <c r="G25" i="2"/>
  <c r="F25" i="2"/>
  <c r="G24" i="2"/>
  <c r="F24" i="2"/>
  <c r="E23" i="2"/>
  <c r="G23" i="2" s="1"/>
  <c r="D23" i="2"/>
  <c r="C23" i="2"/>
  <c r="G22" i="2"/>
  <c r="F22" i="2"/>
  <c r="G21" i="2"/>
  <c r="F21" i="2"/>
  <c r="G20" i="2"/>
  <c r="F20" i="2"/>
  <c r="G19" i="2"/>
  <c r="F19" i="2"/>
  <c r="E18" i="2"/>
  <c r="G18" i="2" s="1"/>
  <c r="D18" i="2"/>
  <c r="C18" i="2"/>
  <c r="F18" i="2" s="1"/>
  <c r="G17" i="2"/>
  <c r="F17" i="2"/>
  <c r="G16" i="2"/>
  <c r="F16" i="2"/>
  <c r="G15" i="2"/>
  <c r="F15" i="2"/>
  <c r="E14" i="2"/>
  <c r="G14" i="2" s="1"/>
  <c r="D14" i="2"/>
  <c r="C14" i="2"/>
  <c r="G13" i="2"/>
  <c r="F13" i="2"/>
  <c r="E12" i="2"/>
  <c r="D12" i="2"/>
  <c r="G12" i="2" s="1"/>
  <c r="C12" i="2"/>
  <c r="F12" i="2" s="1"/>
  <c r="G11" i="2"/>
  <c r="F11" i="2"/>
  <c r="F10" i="2"/>
  <c r="G9" i="2"/>
  <c r="F9" i="2"/>
  <c r="G8" i="2"/>
  <c r="F8" i="2"/>
  <c r="G7" i="2"/>
  <c r="F7" i="2"/>
  <c r="G6" i="2"/>
  <c r="F6" i="2"/>
  <c r="E5" i="2"/>
  <c r="D5" i="2"/>
  <c r="G5" i="2" s="1"/>
  <c r="C5" i="2"/>
  <c r="F5" i="2" s="1"/>
  <c r="E4" i="2"/>
  <c r="F33" i="1"/>
  <c r="F32" i="1"/>
  <c r="G31" i="1"/>
  <c r="F31" i="1"/>
  <c r="G30" i="1"/>
  <c r="F30" i="1"/>
  <c r="G29" i="1"/>
  <c r="F29" i="1"/>
  <c r="F28" i="1"/>
  <c r="E27" i="1"/>
  <c r="F27" i="1" s="1"/>
  <c r="D27" i="1"/>
  <c r="G26" i="1"/>
  <c r="E26" i="1"/>
  <c r="G27" i="1" s="1"/>
  <c r="D26" i="1"/>
  <c r="G25" i="1"/>
  <c r="F25" i="1"/>
  <c r="G24" i="1"/>
  <c r="F24" i="1"/>
  <c r="G23" i="1"/>
  <c r="F23" i="1"/>
  <c r="F22" i="1"/>
  <c r="G21" i="1"/>
  <c r="F21" i="1"/>
  <c r="G20" i="1"/>
  <c r="F20" i="1"/>
  <c r="G19" i="1"/>
  <c r="F19" i="1"/>
  <c r="F18" i="1"/>
  <c r="G17" i="1"/>
  <c r="F17" i="1"/>
  <c r="E17" i="1"/>
  <c r="D17" i="1"/>
  <c r="C17" i="1"/>
  <c r="G16" i="1"/>
  <c r="F16" i="1"/>
  <c r="G15" i="1"/>
  <c r="F15" i="1"/>
  <c r="G14" i="1"/>
  <c r="F14" i="1"/>
  <c r="G13" i="1"/>
  <c r="F13" i="1"/>
  <c r="F12" i="1"/>
  <c r="G11" i="1"/>
  <c r="F11" i="1"/>
  <c r="G10" i="1"/>
  <c r="F10" i="1"/>
  <c r="E10" i="1"/>
  <c r="D10" i="1"/>
  <c r="C10" i="1"/>
  <c r="G9" i="1"/>
  <c r="F9" i="1"/>
  <c r="E8" i="1"/>
  <c r="G8" i="1" s="1"/>
  <c r="D8" i="1"/>
  <c r="C8" i="1"/>
  <c r="G7" i="1"/>
  <c r="F7" i="1"/>
  <c r="E6" i="1"/>
  <c r="G6" i="1" s="1"/>
  <c r="D6" i="1"/>
  <c r="D5" i="1" s="1"/>
  <c r="D4" i="1" s="1"/>
  <c r="C6" i="1"/>
  <c r="C5" i="1" s="1"/>
  <c r="C4" i="1" s="1"/>
  <c r="E5" i="1"/>
  <c r="E4" i="1" s="1"/>
  <c r="F61" i="2" l="1"/>
  <c r="F4" i="1"/>
  <c r="G4" i="1"/>
  <c r="F6" i="3"/>
  <c r="F8" i="1"/>
  <c r="G28" i="1"/>
  <c r="F14" i="2"/>
  <c r="F23" i="2"/>
  <c r="F37" i="2"/>
  <c r="F44" i="2"/>
  <c r="G5" i="1"/>
  <c r="F6" i="1"/>
  <c r="F26" i="1"/>
  <c r="C4" i="2"/>
  <c r="F4" i="2" s="1"/>
  <c r="F56" i="2"/>
  <c r="F13" i="3"/>
  <c r="F5" i="1"/>
  <c r="D4" i="2"/>
  <c r="G4" i="2" s="1"/>
</calcChain>
</file>

<file path=xl/sharedStrings.xml><?xml version="1.0" encoding="utf-8"?>
<sst xmlns="http://schemas.openxmlformats.org/spreadsheetml/2006/main" count="221" uniqueCount="215">
  <si>
    <t>Сведения об исполнении доходов бюджета муниципального района «Белгородский район» Белгородской области 
за 2023 год в сравнении с первоначально утвержденными значениями и с уточненными значениями с учетом внесения изменений</t>
  </si>
  <si>
    <t>Код бюджетной классификации</t>
  </si>
  <si>
    <t>Наименование показателей</t>
  </si>
  <si>
    <t>Певоначально утвержденные бюджетные назначения на 2024 г., тыс. руб.</t>
  </si>
  <si>
    <t>Уточненные бюджетные назначения на 2024 г.,          тыс. руб.</t>
  </si>
  <si>
    <t>Фактическое исполнение за 2024 г.,         тыс. руб.</t>
  </si>
  <si>
    <t>% исполнения к первоначально утвержденным бюджетным назначениям</t>
  </si>
  <si>
    <t>% исполнения к уточненным бюджетным назначениям</t>
  </si>
  <si>
    <t>Доходы бюджета, всего</t>
  </si>
  <si>
    <t>1.00.00.00.0.00.0.000</t>
  </si>
  <si>
    <t>Налоговые и неналоговые доходы</t>
  </si>
  <si>
    <t>1.01.00.00.0.00.0.000</t>
  </si>
  <si>
    <t>Налоги на прибыль, доходы</t>
  </si>
  <si>
    <t>1.01.02.00.0.01.0.000</t>
  </si>
  <si>
    <t>Налог на доходы физических лиц</t>
  </si>
  <si>
    <t>1.03.00.00.0.00.0.000</t>
  </si>
  <si>
    <t>Налоги на товары (работы, услуги), реализуемые на территории Российской Федерации</t>
  </si>
  <si>
    <t>1.03.02.00.0.01.0.000</t>
  </si>
  <si>
    <t>Акцизы по подакцизным товарам (продукции), производимым на территории Российской Федерации</t>
  </si>
  <si>
    <t>1.05.00.00.0.00.0.000</t>
  </si>
  <si>
    <t>Налоги на совокупный доход</t>
  </si>
  <si>
    <t>1.05.01.00.0.01.0.000</t>
  </si>
  <si>
    <t>Налог, взимаемый в связи с применением упрощенной системы налогообложения</t>
  </si>
  <si>
    <t>1.05.02.00.0.02.0.000</t>
  </si>
  <si>
    <t>Единый налог на вмененный доход для отдельных видов деятельности</t>
  </si>
  <si>
    <t>1.05.03.00.0.01.0.000</t>
  </si>
  <si>
    <t>Единый сельскохозяйственный налог</t>
  </si>
  <si>
    <t>1.05.04.00.0.02.0.000</t>
  </si>
  <si>
    <t>Налог, взимаемый в связи 
с применением патентной системы налогообложения</t>
  </si>
  <si>
    <t>1.08.00.00.0.00.0.000</t>
  </si>
  <si>
    <t>Государственная пошлина</t>
  </si>
  <si>
    <t>1.09.00.00.0.00.0.000</t>
  </si>
  <si>
    <t>Задолженность и перерасчеты по отмененным налогам, сборам и иным обязательным платежам</t>
  </si>
  <si>
    <t>1.11.00.00.0.00.0.000</t>
  </si>
  <si>
    <t>Доходы от использования имущества, находящегося в государственной и муниципальной собственности</t>
  </si>
  <si>
    <t>1.11.03.00.0.00.0.000</t>
  </si>
  <si>
    <t>Проценты, полученные от предоставления бюджетных кредитов внутри страны</t>
  </si>
  <si>
    <t>1.11.05.00.0.00.0.000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</si>
  <si>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
и муниципальных унитарных предприятий, в том числе казенных)</t>
  </si>
  <si>
    <t>1.11.09.00.0.00.0.000</t>
  </si>
  <si>
    <t>Прочие доходы от использования имущества и прав, находящихся 
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</si>
  <si>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1.12.00.00.0.00.0.000</t>
  </si>
  <si>
    <t>Платежи при пользовании природными ресурсами</t>
  </si>
  <si>
    <t>1.13.00.00.0.00.0.000</t>
  </si>
  <si>
    <t>Доходы от оказания платных услуг (работ) и компенсации затрат государства</t>
  </si>
  <si>
    <t>1.14.00.00.0.00.0.000</t>
  </si>
  <si>
    <t>Доходы от продажи материальных 
и нематериальных активов</t>
  </si>
  <si>
    <t>1.16.00.00.0.00.0.000</t>
  </si>
  <si>
    <t>Штрафы, санкции, возмещение ущерба</t>
  </si>
  <si>
    <t>1.17.00.00.0.00.0.000</t>
  </si>
  <si>
    <t>Прочие неналоговые доходы</t>
  </si>
  <si>
    <t>2.00.00.00.0.00.0.000</t>
  </si>
  <si>
    <t>Безвозмездные поступления</t>
  </si>
  <si>
    <t>2.02.00.00.0.00.0.000</t>
  </si>
  <si>
    <t>Безвозмездные поступления от других бюджетов бюджетной системы Российской Федерации</t>
  </si>
  <si>
    <t>2.02.01.00.0.00.0.000</t>
  </si>
  <si>
    <t>Дотации бюджетам субъектов Российской Федерации 
и муниципальных образований</t>
  </si>
  <si>
    <t>2.02.02.00.0.00.0.000</t>
  </si>
  <si>
    <t>Субсидии бюджетам бюджетной системы Российской Федерации (межбюджетные субсидии)</t>
  </si>
  <si>
    <t>2.02.03.00.0.00.0.000</t>
  </si>
  <si>
    <t>Субвенции бюджетам субъектов Российской Федерации 
и муниципальных образований</t>
  </si>
  <si>
    <t>2.02.04.00.0.00.0.000</t>
  </si>
  <si>
    <t>Иные межбюджетные трансферты</t>
  </si>
  <si>
    <t>2.18.00.00.0.00.0.000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</si>
  <si>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</si>
  <si>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2.19.00.00.0.00.0.000</t>
  </si>
  <si>
    <t>Возврат остатков субсидий, субвенций и иных межбюджетных трансфертов, имеющих целевое назначение, прошлых лет</t>
  </si>
  <si>
    <t>Сведения об исполнении расходов бюджета муниципального района «Белгородский район» Белгородской области 
за 2023 год в сравнении с первоначально утвержденными значениями и с уточненными значениями с учетом внесения изменений</t>
  </si>
  <si>
    <t>КФСР</t>
  </si>
  <si>
    <t>Наименование КФСР</t>
  </si>
  <si>
    <t>Уточненные бюджетные назначения на 2024 г., тыс. руб.</t>
  </si>
  <si>
    <t>Фактическое исполнение за 2024 г., тыс. руб.</t>
  </si>
  <si>
    <t>Расходы бюджета, всего</t>
  </si>
  <si>
    <t>0100</t>
  </si>
  <si>
    <t>Общегосударственные вопросы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</si>
  <si>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</si>
  <si>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</si>
  <si>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</si>
  <si>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</si>
  <si>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</si>
  <si>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</si>
  <si>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</si>
  <si>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</si>
  <si>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0111</t>
  </si>
  <si>
    <t>Резервные фонды</t>
  </si>
  <si>
    <t>0113</t>
  </si>
  <si>
    <t>Другие общегосударственные вопросы</t>
  </si>
  <si>
    <t>0200</t>
  </si>
  <si>
    <t>Национальная оборона</t>
  </si>
  <si>
    <t>0204</t>
  </si>
  <si>
    <t>Мобилизационная подготовка экономики</t>
  </si>
  <si>
    <t>0300</t>
  </si>
  <si>
    <t xml:space="preserve">Национальная безопасность и правоохранительная деятельность </t>
  </si>
  <si>
    <t>0304</t>
  </si>
  <si>
    <t>Органы юстиции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</si>
  <si>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</si>
  <si>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</si>
  <si>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</si>
  <si>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</si>
  <si>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</si>
  <si>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</si>
  <si>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0405</t>
  </si>
  <si>
    <t>Сельское хозяйство и рыболовство</t>
  </si>
  <si>
    <t>0408</t>
  </si>
  <si>
    <t>Транспорт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</si>
  <si>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</si>
  <si>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</si>
  <si>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</si>
  <si>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</si>
  <si>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0500</t>
  </si>
  <si>
    <t xml:space="preserve">Жилищно- коммунальное хозяйство 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</si>
  <si>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</si>
  <si>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</si>
  <si>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</si>
  <si>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</si>
  <si>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</si>
  <si>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</si>
  <si>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</si>
  <si>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</si>
  <si>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</si>
  <si>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</si>
  <si>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</si>
  <si>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</si>
  <si>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0700</t>
  </si>
  <si>
    <t xml:space="preserve">Образование 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</si>
  <si>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</si>
  <si>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</si>
  <si>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</si>
  <si>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</si>
  <si>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</si>
  <si>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</si>
  <si>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0705</t>
  </si>
  <si>
    <t>Профессиональная подготовка, переподготовка и повышение квалификации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</si>
  <si>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</si>
  <si>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</si>
  <si>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</si>
  <si>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</si>
  <si>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</si>
  <si>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 и киноматография</t>
  </si>
  <si>
    <t>0801</t>
  </si>
  <si>
    <t>Культура</t>
  </si>
  <si>
    <t>0804</t>
  </si>
  <si>
    <t>Другие вопросы в области культуры, кинематографии</t>
  </si>
  <si>
    <t>0900</t>
  </si>
  <si>
    <t xml:space="preserve">Здравоохранение </t>
  </si>
  <si>
    <t>0901</t>
  </si>
  <si>
    <t>Стационарная медицинская помощь</t>
  </si>
  <si>
    <t>0902</t>
  </si>
  <si>
    <t>Амбулаторная помощь</t>
  </si>
  <si>
    <t>0909</t>
  </si>
  <si>
    <t>Другие вопросы в области здравоохранения</t>
  </si>
  <si>
    <t>1000</t>
  </si>
  <si>
    <t xml:space="preserve">Социальная политика </t>
  </si>
  <si>
    <t>1001</t>
  </si>
  <si>
    <t>Пенсионное обеспечение</t>
  </si>
  <si>
    <t>1002</t>
  </si>
  <si>
    <t>Социальное обслуживание населения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</si>
  <si>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</si>
  <si>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</si>
  <si>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</si>
  <si>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</si>
  <si>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</si>
  <si>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</si>
  <si>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</si>
  <si>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</si>
  <si>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</si>
  <si>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>Физическая культура</t>
  </si>
  <si>
    <t>1102</t>
  </si>
  <si>
    <t>Массовый спорт</t>
  </si>
  <si>
    <t>1103</t>
  </si>
  <si>
    <t>Спорт высших достижений</t>
  </si>
  <si>
    <t>1105</t>
  </si>
  <si>
    <t>Другие вопросы в области физической культуры и спорта</t>
  </si>
  <si>
    <t>1200</t>
  </si>
  <si>
    <t>Средства массовой информации</t>
  </si>
  <si>
    <t>1202</t>
  </si>
  <si>
    <t>Периодическая печать и издательства</t>
  </si>
  <si>
    <t>1204</t>
  </si>
  <si>
    <t>Другие вопросы в области средств массовой информации</t>
  </si>
  <si>
    <t>1300</t>
  </si>
  <si>
    <t>Обслуживание государственного (муниципального) долга</t>
  </si>
  <si>
    <t>1301</t>
  </si>
  <si>
    <t>Обслуживание государственного (муниципального) внутреннего долга</t>
  </si>
  <si>
    <t>1400</t>
  </si>
  <si>
    <t>Межбюджетные трансферты общего характера бюджетам бюджетной системы Российской Федерации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</si>
  <si>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</si>
  <si>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</si>
  <si>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Источники финансирования дефицита бюджета за 2024 год</t>
  </si>
  <si>
    <t>тыс. руб.</t>
  </si>
  <si>
    <t>Код главного администратора источников внутреннего финансирования дефицита районного бюджета</t>
  </si>
  <si>
    <t>Наименование кода группы, подгруппы, статьи, вида источника внутреннего финансирования дефицита бюджета</t>
  </si>
  <si>
    <t>Бюджетные назначения на 2024 г.</t>
  </si>
  <si>
    <t>Фактическое исполнение за 2024 г.</t>
  </si>
  <si>
    <t>Неисполненные назначения</t>
  </si>
  <si>
    <t>Всего средств, направленных на покрытие дефицита</t>
  </si>
  <si>
    <t>01 02 00 00 00 0000 00</t>
  </si>
  <si>
    <t>Кредиты кредитных организаций в валюте Российской Федерации</t>
  </si>
  <si>
    <t>01 02 00 00 00 0000 700</t>
  </si>
  <si>
    <t>Получение кредитов от кредитных организаций в валюте Российской Федерации</t>
  </si>
  <si>
    <t>01 02 00 00 00 0000 800</t>
  </si>
  <si>
    <t>Погашение кредитов, предоставленных кредитными организациями в валюте Российской Федерации</t>
  </si>
  <si>
    <t>01 00 00 00 00 0000 000</t>
  </si>
  <si>
    <t>Изменение остатков средств на счетах по учету средств бюджетов</t>
  </si>
  <si>
    <t>01 05 00 00 00 0000 500</t>
  </si>
  <si>
    <t>Увеличение остатков средств бюджетов</t>
  </si>
  <si>
    <t>01 05 00 00 00 0000 600</t>
  </si>
  <si>
    <t>Уменьшение остатков средств бюджетов</t>
  </si>
  <si>
    <t>01 06 00 00 00 0000 000</t>
  </si>
  <si>
    <t>Иные источники внутреннего финансирования дефицитов бюджетов</t>
  </si>
  <si>
    <t>01 06 05 00 00 0000 000</t>
  </si>
  <si>
    <t>Бюджетные кредиты, предоставленные внутри страны в валюте Российской Федерации</t>
  </si>
  <si>
    <t>01 06 05 02 05 0000 540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</si>
  <si>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</si>
  <si>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01 06 05 02 05 0000 640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</si>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</sst>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_ ;[Red]\-#,##0.0\ "/>
  </numFmts>
  <fonts count="12" x14ac:knownFonts="1">
    <font>
      <sz val="11"/>
      <color theme="1"/>
      <name val="Calibri"/>
      <scheme val="minor"/>
    </font>
    <font>
      <sz val="11"/>
      <color indexed="64"/>
      <name val="Calibri"/>
      <scheme val="minor"/>
    </font>
    <font>
      <b/>
      <sz val="12"/>
      <color theme="1"/>
      <name val="Times New Roman"/>
    </font>
    <font>
      <b/>
      <sz val="11"/>
      <color indexed="64"/>
      <name val="Times New Roman"/>
    </font>
    <font>
      <b/>
      <sz val="11"/>
      <name val="Times New Roman"/>
    </font>
    <font>
      <sz val="11"/>
      <color indexed="64"/>
      <name val="Times New Roman"/>
    </font>
    <font>
      <sz val="11"/>
      <name val="Times New Roman"/>
    </font>
    <font>
      <b/>
      <sz val="11"/>
      <color theme="1"/>
      <name val="Times New Roman"/>
    </font>
    <font>
      <b/>
      <sz val="10"/>
      <color indexed="64"/>
      <name val="Arial"/>
    </font>
    <font>
      <sz val="11"/>
      <name val="Calibri"/>
      <scheme val="minor"/>
    </font>
    <font>
      <b/>
      <sz val="12"/>
      <color indexed="64"/>
      <name val="Times New Roman"/>
    </font>
    <font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0" fillId="0" borderId="0" xfId="0" applyAlignment="1">
      <alignment vertical="top"/>
    </xf>
    <xf numFmtId="0" fontId="2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165" fontId="0" fillId="0" borderId="0" xfId="0" applyNumberFormat="1"/>
    <xf numFmtId="49" fontId="0" fillId="0" borderId="0" xfId="0" applyNumberFormat="1"/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64" fontId="7" fillId="3" borderId="0" xfId="0" applyNumberFormat="1" applyFont="1" applyFill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4" fillId="3" borderId="0" xfId="0" applyNumberFormat="1" applyFont="1" applyFill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 applyProtection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 applyProtection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0" xfId="0" applyFont="1"/>
    <xf numFmtId="0" fontId="10" fillId="0" borderId="5" xfId="0" applyFont="1" applyBorder="1" applyAlignment="1">
      <alignment wrapText="1"/>
    </xf>
    <xf numFmtId="0" fontId="10" fillId="0" borderId="5" xfId="0" applyFont="1" applyBorder="1" applyAlignment="1">
      <alignment horizontal="right" vertical="center" wrapText="1"/>
    </xf>
    <xf numFmtId="166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66" fontId="6" fillId="0" borderId="1" xfId="0" applyNumberFormat="1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164" fontId="0" fillId="0" borderId="0" xfId="0" applyNumberFormat="1"/>
    <xf numFmtId="0" fontId="2" fillId="0" borderId="0" xfId="0" applyFont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2">
    <cellStyle name="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workbookViewId="0">
      <selection activeCell="D32" sqref="D32"/>
    </sheetView>
  </sheetViews>
  <sheetFormatPr defaultRowHeight="15" x14ac:dyDescent="0.25"/>
  <cols>
    <col min="1" max="1" width="21" customWidth="1"/>
    <col min="2" max="2" width="45.42578125" style="1" customWidth="1"/>
    <col min="3" max="3" width="22.85546875" style="1" customWidth="1"/>
    <col min="4" max="4" width="17.140625" customWidth="1"/>
    <col min="5" max="5" width="16.42578125" customWidth="1"/>
    <col min="6" max="6" width="17.7109375" customWidth="1"/>
    <col min="7" max="7" width="17.140625" customWidth="1"/>
  </cols>
  <sheetData>
    <row r="1" spans="1:9" ht="60.75" customHeight="1" x14ac:dyDescent="0.25">
      <c r="A1" s="55" t="s">
        <v>0</v>
      </c>
      <c r="B1" s="55"/>
      <c r="C1" s="55"/>
      <c r="D1" s="55"/>
      <c r="E1" s="55"/>
      <c r="F1" s="55"/>
      <c r="G1" s="55"/>
    </row>
    <row r="2" spans="1:9" ht="15.75" x14ac:dyDescent="0.25">
      <c r="A2" s="2"/>
      <c r="B2" s="2"/>
      <c r="C2" s="2"/>
      <c r="D2" s="2"/>
      <c r="E2" s="2"/>
      <c r="F2" s="2"/>
      <c r="G2" s="2"/>
    </row>
    <row r="3" spans="1:9" ht="96" customHeight="1" x14ac:dyDescent="0.25">
      <c r="A3" s="3" t="s">
        <v>1</v>
      </c>
      <c r="B3" s="3" t="s">
        <v>2</v>
      </c>
      <c r="C3" s="4" t="s">
        <v>3</v>
      </c>
      <c r="D3" s="4" t="s">
        <v>4</v>
      </c>
      <c r="E3" s="4" t="s">
        <v>5</v>
      </c>
      <c r="F3" s="5" t="s">
        <v>6</v>
      </c>
      <c r="G3" s="5" t="s">
        <v>7</v>
      </c>
    </row>
    <row r="4" spans="1:9" ht="24" customHeight="1" x14ac:dyDescent="0.25">
      <c r="A4" s="56" t="s">
        <v>8</v>
      </c>
      <c r="B4" s="57"/>
      <c r="C4" s="6">
        <f>C5+C26</f>
        <v>7957504.0700000003</v>
      </c>
      <c r="D4" s="6">
        <f>D5+D26</f>
        <v>9012213.5999999996</v>
      </c>
      <c r="E4" s="6">
        <f>E5+E26</f>
        <v>8917747.4000000004</v>
      </c>
      <c r="F4" s="6">
        <f t="shared" ref="F4:F33" si="0">E4/C4*100</f>
        <v>112.06714217866558</v>
      </c>
      <c r="G4" s="7">
        <f t="shared" ref="G4:G11" si="1">E4/D4*100</f>
        <v>98.951798035501511</v>
      </c>
    </row>
    <row r="5" spans="1:9" ht="28.5" x14ac:dyDescent="0.25">
      <c r="A5" s="3" t="s">
        <v>9</v>
      </c>
      <c r="B5" s="3" t="s">
        <v>10</v>
      </c>
      <c r="C5" s="8">
        <f>C6+C8+C10+C15+C17+C21+C22+C23+C24+C25</f>
        <v>1785681</v>
      </c>
      <c r="D5" s="9">
        <f>D6+D8+D10+D15+D17+D21+D22+D23+D24+D25+D16</f>
        <v>2165681</v>
      </c>
      <c r="E5" s="10">
        <f>E6+E8+E10+E15+E16+E17+E21+E22+E23+E24+E25+264.6</f>
        <v>2173209.4000000004</v>
      </c>
      <c r="F5" s="6">
        <f t="shared" si="0"/>
        <v>121.70199492518543</v>
      </c>
      <c r="G5" s="11">
        <f t="shared" si="1"/>
        <v>100.34762275699885</v>
      </c>
      <c r="H5" s="12"/>
      <c r="I5" s="13"/>
    </row>
    <row r="6" spans="1:9" ht="28.5" x14ac:dyDescent="0.25">
      <c r="A6" s="3" t="s">
        <v>11</v>
      </c>
      <c r="B6" s="3" t="s">
        <v>12</v>
      </c>
      <c r="C6" s="8">
        <f>C7</f>
        <v>1479118</v>
      </c>
      <c r="D6" s="10">
        <f>D7</f>
        <v>1857000</v>
      </c>
      <c r="E6" s="9">
        <f>E7</f>
        <v>1859853</v>
      </c>
      <c r="F6" s="6">
        <f t="shared" si="0"/>
        <v>125.74067789047257</v>
      </c>
      <c r="G6" s="11">
        <f t="shared" si="1"/>
        <v>100.15363489499191</v>
      </c>
      <c r="H6" s="12"/>
    </row>
    <row r="7" spans="1:9" x14ac:dyDescent="0.25">
      <c r="A7" s="14" t="s">
        <v>13</v>
      </c>
      <c r="B7" s="15" t="s">
        <v>14</v>
      </c>
      <c r="C7" s="16">
        <v>1479118</v>
      </c>
      <c r="D7" s="17">
        <v>1857000</v>
      </c>
      <c r="E7" s="18">
        <v>1859853</v>
      </c>
      <c r="F7" s="6">
        <f t="shared" si="0"/>
        <v>125.74067789047257</v>
      </c>
      <c r="G7" s="19">
        <f t="shared" si="1"/>
        <v>100.15363489499191</v>
      </c>
      <c r="H7" s="12"/>
    </row>
    <row r="8" spans="1:9" ht="42.75" x14ac:dyDescent="0.25">
      <c r="A8" s="3" t="s">
        <v>15</v>
      </c>
      <c r="B8" s="3" t="s">
        <v>16</v>
      </c>
      <c r="C8" s="8">
        <f>C9</f>
        <v>85537</v>
      </c>
      <c r="D8" s="10">
        <f>D9</f>
        <v>85537</v>
      </c>
      <c r="E8" s="9">
        <f>E9</f>
        <v>91752.5</v>
      </c>
      <c r="F8" s="6">
        <f t="shared" si="0"/>
        <v>107.26644609934881</v>
      </c>
      <c r="G8" s="11">
        <f t="shared" si="1"/>
        <v>107.26644609934881</v>
      </c>
      <c r="H8" s="12"/>
    </row>
    <row r="9" spans="1:9" ht="45" x14ac:dyDescent="0.25">
      <c r="A9" s="15" t="s">
        <v>17</v>
      </c>
      <c r="B9" s="15" t="s">
        <v>18</v>
      </c>
      <c r="C9" s="16">
        <v>85537</v>
      </c>
      <c r="D9" s="17">
        <v>85537</v>
      </c>
      <c r="E9" s="18">
        <v>91752.5</v>
      </c>
      <c r="F9" s="6">
        <f t="shared" si="0"/>
        <v>107.26644609934881</v>
      </c>
      <c r="G9" s="19">
        <f t="shared" si="1"/>
        <v>107.26644609934881</v>
      </c>
      <c r="H9" s="12"/>
    </row>
    <row r="10" spans="1:9" ht="28.5" x14ac:dyDescent="0.25">
      <c r="A10" s="3" t="s">
        <v>19</v>
      </c>
      <c r="B10" s="3" t="s">
        <v>20</v>
      </c>
      <c r="C10" s="8">
        <f>C11+C12+C13+C14</f>
        <v>79802</v>
      </c>
      <c r="D10" s="10">
        <f>D11+D12+D13+D14</f>
        <v>68635</v>
      </c>
      <c r="E10" s="9">
        <f>E11+E12+E13+E14</f>
        <v>66292.899999999994</v>
      </c>
      <c r="F10" s="6">
        <f t="shared" si="0"/>
        <v>83.071727525625917</v>
      </c>
      <c r="G10" s="11">
        <f t="shared" si="1"/>
        <v>96.587601078167111</v>
      </c>
      <c r="H10" s="12"/>
    </row>
    <row r="11" spans="1:9" ht="30" x14ac:dyDescent="0.25">
      <c r="A11" s="15" t="s">
        <v>21</v>
      </c>
      <c r="B11" s="15" t="s">
        <v>22</v>
      </c>
      <c r="C11" s="16">
        <v>6633</v>
      </c>
      <c r="D11" s="17">
        <v>9070</v>
      </c>
      <c r="E11" s="18">
        <v>9134.2000000000007</v>
      </c>
      <c r="F11" s="6">
        <f t="shared" si="0"/>
        <v>137.70842755917383</v>
      </c>
      <c r="G11" s="19">
        <f t="shared" si="1"/>
        <v>100.70782800441016</v>
      </c>
      <c r="H11" s="12"/>
    </row>
    <row r="12" spans="1:9" ht="30" x14ac:dyDescent="0.25">
      <c r="A12" s="15" t="s">
        <v>23</v>
      </c>
      <c r="B12" s="15" t="s">
        <v>24</v>
      </c>
      <c r="C12" s="20">
        <v>0</v>
      </c>
      <c r="D12" s="18">
        <v>134</v>
      </c>
      <c r="E12" s="17">
        <v>134.69999999999999</v>
      </c>
      <c r="F12" s="6" t="e">
        <f t="shared" si="0"/>
        <v>#DIV/0!</v>
      </c>
      <c r="G12" s="19">
        <v>0</v>
      </c>
      <c r="H12" s="12"/>
    </row>
    <row r="13" spans="1:9" x14ac:dyDescent="0.25">
      <c r="A13" s="15" t="s">
        <v>25</v>
      </c>
      <c r="B13" s="15" t="s">
        <v>26</v>
      </c>
      <c r="C13" s="16">
        <v>13578</v>
      </c>
      <c r="D13" s="17">
        <v>1</v>
      </c>
      <c r="E13" s="18">
        <v>-2408.6999999999998</v>
      </c>
      <c r="F13" s="6">
        <f t="shared" si="0"/>
        <v>-17.739726027397261</v>
      </c>
      <c r="G13" s="19">
        <f t="shared" ref="G13:G25" si="2">E13/D13*100</f>
        <v>-240869.99999999997</v>
      </c>
      <c r="H13" s="12"/>
    </row>
    <row r="14" spans="1:9" ht="45" x14ac:dyDescent="0.25">
      <c r="A14" s="15" t="s">
        <v>27</v>
      </c>
      <c r="B14" s="15" t="s">
        <v>28</v>
      </c>
      <c r="C14" s="20">
        <v>59591</v>
      </c>
      <c r="D14" s="18">
        <v>59430</v>
      </c>
      <c r="E14" s="17">
        <v>59432.7</v>
      </c>
      <c r="F14" s="6">
        <f t="shared" si="0"/>
        <v>99.734355859106245</v>
      </c>
      <c r="G14" s="19">
        <f t="shared" si="2"/>
        <v>100.00454316002019</v>
      </c>
      <c r="H14" s="12"/>
    </row>
    <row r="15" spans="1:9" ht="28.5" x14ac:dyDescent="0.25">
      <c r="A15" s="3" t="s">
        <v>29</v>
      </c>
      <c r="B15" s="3" t="s">
        <v>30</v>
      </c>
      <c r="C15" s="21">
        <v>24327</v>
      </c>
      <c r="D15" s="9">
        <v>19828</v>
      </c>
      <c r="E15" s="10">
        <v>19939</v>
      </c>
      <c r="F15" s="6">
        <f t="shared" si="0"/>
        <v>81.96242857730094</v>
      </c>
      <c r="G15" s="11">
        <f t="shared" si="2"/>
        <v>100.55981440387332</v>
      </c>
      <c r="H15" s="12"/>
    </row>
    <row r="16" spans="1:9" ht="42.75" x14ac:dyDescent="0.25">
      <c r="A16" s="3" t="s">
        <v>31</v>
      </c>
      <c r="B16" s="3" t="s">
        <v>32</v>
      </c>
      <c r="C16" s="9">
        <v>0</v>
      </c>
      <c r="D16" s="10">
        <v>0</v>
      </c>
      <c r="E16" s="9">
        <v>-1.4</v>
      </c>
      <c r="F16" s="6" t="e">
        <f t="shared" si="0"/>
        <v>#DIV/0!</v>
      </c>
      <c r="G16" s="22" t="e">
        <f t="shared" si="2"/>
        <v>#DIV/0!</v>
      </c>
      <c r="H16" s="12"/>
    </row>
    <row r="17" spans="1:8" ht="42.75" x14ac:dyDescent="0.25">
      <c r="A17" s="3" t="s">
        <v>33</v>
      </c>
      <c r="B17" s="3" t="s">
        <v>34</v>
      </c>
      <c r="C17" s="21">
        <f>C18+C19+C20</f>
        <v>91605</v>
      </c>
      <c r="D17" s="9">
        <f>D18+D19+D20</f>
        <v>83039</v>
      </c>
      <c r="E17" s="10">
        <f>E18+E19+E20</f>
        <v>83290.8</v>
      </c>
      <c r="F17" s="6">
        <f t="shared" si="0"/>
        <v>90.923857868020306</v>
      </c>
      <c r="G17" s="11">
        <f t="shared" si="2"/>
        <v>100.30323101193414</v>
      </c>
      <c r="H17" s="12"/>
    </row>
    <row r="18" spans="1:8" ht="30" x14ac:dyDescent="0.25">
      <c r="A18" s="14" t="s">
        <v>35</v>
      </c>
      <c r="B18" s="15" t="s">
        <v>36</v>
      </c>
      <c r="C18" s="20">
        <v>143</v>
      </c>
      <c r="D18" s="18">
        <v>34</v>
      </c>
      <c r="E18" s="17">
        <v>33.1</v>
      </c>
      <c r="F18" s="6">
        <f t="shared" si="0"/>
        <v>23.146853146853147</v>
      </c>
      <c r="G18" s="19">
        <v>0</v>
      </c>
      <c r="H18" s="12"/>
    </row>
    <row r="19" spans="1:8" ht="120" x14ac:dyDescent="0.25">
      <c r="A19" s="15" t="s">
        <v>37</v>
      </c>
      <c r="B19" s="15" t="s">
        <v>38</v>
      </c>
      <c r="C19" s="16">
        <v>83279</v>
      </c>
      <c r="D19" s="17">
        <v>73894</v>
      </c>
      <c r="E19" s="18">
        <v>74094.8</v>
      </c>
      <c r="F19" s="6">
        <f t="shared" si="0"/>
        <v>88.971769593775136</v>
      </c>
      <c r="G19" s="19">
        <f t="shared" si="2"/>
        <v>100.271740601402</v>
      </c>
      <c r="H19" s="12"/>
    </row>
    <row r="20" spans="1:8" ht="105" x14ac:dyDescent="0.25">
      <c r="A20" s="15" t="s">
        <v>39</v>
      </c>
      <c r="B20" s="15" t="s">
        <v>40</v>
      </c>
      <c r="C20" s="20">
        <v>8183</v>
      </c>
      <c r="D20" s="18">
        <v>9111</v>
      </c>
      <c r="E20" s="17">
        <v>9162.9</v>
      </c>
      <c r="F20" s="6">
        <f t="shared" si="0"/>
        <v>111.97482585848711</v>
      </c>
      <c r="G20" s="19">
        <f t="shared" si="2"/>
        <v>100.56964109318407</v>
      </c>
      <c r="H20" s="12"/>
    </row>
    <row r="21" spans="1:8" ht="28.5" x14ac:dyDescent="0.25">
      <c r="A21" s="23" t="s">
        <v>41</v>
      </c>
      <c r="B21" s="23" t="s">
        <v>42</v>
      </c>
      <c r="C21" s="21">
        <v>1739</v>
      </c>
      <c r="D21" s="9">
        <v>3684</v>
      </c>
      <c r="E21" s="10">
        <v>3689</v>
      </c>
      <c r="F21" s="6">
        <f t="shared" si="0"/>
        <v>212.13341000575042</v>
      </c>
      <c r="G21" s="24">
        <f t="shared" si="2"/>
        <v>100.13572204125948</v>
      </c>
      <c r="H21" s="12"/>
    </row>
    <row r="22" spans="1:8" ht="28.5" x14ac:dyDescent="0.25">
      <c r="A22" s="3" t="s">
        <v>43</v>
      </c>
      <c r="B22" s="3" t="s">
        <v>44</v>
      </c>
      <c r="C22" s="8">
        <v>0</v>
      </c>
      <c r="D22" s="10">
        <v>2458</v>
      </c>
      <c r="E22" s="9">
        <v>2458.1999999999998</v>
      </c>
      <c r="F22" s="6" t="e">
        <f t="shared" si="0"/>
        <v>#DIV/0!</v>
      </c>
      <c r="G22" s="11">
        <v>0</v>
      </c>
      <c r="H22" s="12"/>
    </row>
    <row r="23" spans="1:8" ht="28.5" x14ac:dyDescent="0.25">
      <c r="A23" s="23" t="s">
        <v>45</v>
      </c>
      <c r="B23" s="23" t="s">
        <v>46</v>
      </c>
      <c r="C23" s="21">
        <v>12484</v>
      </c>
      <c r="D23" s="9">
        <v>35980</v>
      </c>
      <c r="E23" s="10">
        <v>35983.199999999997</v>
      </c>
      <c r="F23" s="6">
        <f t="shared" si="0"/>
        <v>288.23454021147069</v>
      </c>
      <c r="G23" s="24">
        <f t="shared" si="2"/>
        <v>100.0088938299055</v>
      </c>
      <c r="H23" s="12"/>
    </row>
    <row r="24" spans="1:8" ht="28.5" x14ac:dyDescent="0.25">
      <c r="A24" s="3" t="s">
        <v>47</v>
      </c>
      <c r="B24" s="3" t="s">
        <v>48</v>
      </c>
      <c r="C24" s="8">
        <v>9999</v>
      </c>
      <c r="D24" s="10">
        <v>8604</v>
      </c>
      <c r="E24" s="9">
        <v>8753.1</v>
      </c>
      <c r="F24" s="6">
        <f t="shared" si="0"/>
        <v>87.539753975397545</v>
      </c>
      <c r="G24" s="11">
        <f t="shared" si="2"/>
        <v>101.7329149232915</v>
      </c>
      <c r="H24" s="12"/>
    </row>
    <row r="25" spans="1:8" ht="28.5" x14ac:dyDescent="0.25">
      <c r="A25" s="3" t="s">
        <v>49</v>
      </c>
      <c r="B25" s="3" t="s">
        <v>50</v>
      </c>
      <c r="C25" s="21">
        <v>1070</v>
      </c>
      <c r="D25" s="9">
        <v>916</v>
      </c>
      <c r="E25" s="10">
        <v>934.5</v>
      </c>
      <c r="F25" s="6">
        <f t="shared" si="0"/>
        <v>87.336448598130843</v>
      </c>
      <c r="G25" s="11">
        <f t="shared" si="2"/>
        <v>102.01965065502183</v>
      </c>
      <c r="H25" s="12"/>
    </row>
    <row r="26" spans="1:8" ht="28.5" x14ac:dyDescent="0.25">
      <c r="A26" s="3" t="s">
        <v>51</v>
      </c>
      <c r="B26" s="3" t="s">
        <v>52</v>
      </c>
      <c r="C26" s="8">
        <v>6171823.0700000003</v>
      </c>
      <c r="D26" s="25">
        <f>D28+D29+D30+D31</f>
        <v>6846532.5999999996</v>
      </c>
      <c r="E26" s="26">
        <f>E28+E29+E30+E31+E32+E33</f>
        <v>6744538</v>
      </c>
      <c r="F26" s="6">
        <f t="shared" si="0"/>
        <v>109.27950985477617</v>
      </c>
      <c r="G26" s="11" t="e">
        <f>#REF!/#REF!*100</f>
        <v>#REF!</v>
      </c>
      <c r="H26" s="12"/>
    </row>
    <row r="27" spans="1:8" ht="42.75" x14ac:dyDescent="0.25">
      <c r="A27" s="3" t="s">
        <v>53</v>
      </c>
      <c r="B27" s="3" t="s">
        <v>54</v>
      </c>
      <c r="C27" s="8">
        <v>6171823.0700000003</v>
      </c>
      <c r="D27" s="27">
        <f>D28+D29+D30+D31</f>
        <v>6846532.5999999996</v>
      </c>
      <c r="E27" s="26">
        <f>E28+E29+E30+E31</f>
        <v>6745316.0999999996</v>
      </c>
      <c r="F27" s="6">
        <f t="shared" si="0"/>
        <v>109.29211715072707</v>
      </c>
      <c r="G27" s="11">
        <f t="shared" ref="G27:G31" si="3">E26/D26*100</f>
        <v>98.510273652972899</v>
      </c>
      <c r="H27" s="12"/>
    </row>
    <row r="28" spans="1:8" ht="42.75" x14ac:dyDescent="0.25">
      <c r="A28" s="23" t="s">
        <v>55</v>
      </c>
      <c r="B28" s="23" t="s">
        <v>56</v>
      </c>
      <c r="C28" s="28">
        <v>510515.5</v>
      </c>
      <c r="D28" s="25">
        <v>518515.5</v>
      </c>
      <c r="E28" s="29">
        <v>518515.5</v>
      </c>
      <c r="F28" s="6">
        <f t="shared" si="0"/>
        <v>101.5670435079836</v>
      </c>
      <c r="G28" s="24">
        <f t="shared" si="3"/>
        <v>98.521638529845021</v>
      </c>
      <c r="H28" s="12"/>
    </row>
    <row r="29" spans="1:8" ht="42.75" x14ac:dyDescent="0.25">
      <c r="A29" s="3" t="s">
        <v>57</v>
      </c>
      <c r="B29" s="3" t="s">
        <v>58</v>
      </c>
      <c r="C29" s="8">
        <v>474725.4</v>
      </c>
      <c r="D29" s="27">
        <v>626730</v>
      </c>
      <c r="E29" s="26">
        <v>615991.80000000005</v>
      </c>
      <c r="F29" s="6">
        <f t="shared" si="0"/>
        <v>129.75749770288257</v>
      </c>
      <c r="G29" s="11">
        <f t="shared" si="3"/>
        <v>100</v>
      </c>
      <c r="H29" s="12"/>
    </row>
    <row r="30" spans="1:8" ht="42.75" x14ac:dyDescent="0.25">
      <c r="A30" s="23" t="s">
        <v>59</v>
      </c>
      <c r="B30" s="23" t="s">
        <v>60</v>
      </c>
      <c r="C30" s="28">
        <v>4358883.6000000006</v>
      </c>
      <c r="D30" s="25">
        <v>4416986.5999999996</v>
      </c>
      <c r="E30" s="29">
        <v>4371226.5</v>
      </c>
      <c r="F30" s="6">
        <f t="shared" si="0"/>
        <v>100.28316654291937</v>
      </c>
      <c r="G30" s="24">
        <f t="shared" si="3"/>
        <v>98.286630606481268</v>
      </c>
      <c r="H30" s="12"/>
    </row>
    <row r="31" spans="1:8" ht="28.5" x14ac:dyDescent="0.25">
      <c r="A31" s="3" t="s">
        <v>61</v>
      </c>
      <c r="B31" s="3" t="s">
        <v>62</v>
      </c>
      <c r="C31" s="8">
        <v>827698.57000000007</v>
      </c>
      <c r="D31" s="27">
        <v>1284300.5</v>
      </c>
      <c r="E31" s="26">
        <v>1239582.3</v>
      </c>
      <c r="F31" s="6">
        <f t="shared" si="0"/>
        <v>149.76252767961168</v>
      </c>
      <c r="G31" s="11">
        <f t="shared" si="3"/>
        <v>98.963997309840153</v>
      </c>
    </row>
    <row r="32" spans="1:8" ht="128.25" x14ac:dyDescent="0.25">
      <c r="A32" s="3" t="s">
        <v>63</v>
      </c>
      <c r="B32" s="3" t="s">
        <v>64</v>
      </c>
      <c r="C32" s="8"/>
      <c r="D32" s="25">
        <v>0</v>
      </c>
      <c r="E32" s="29"/>
      <c r="F32" s="6" t="e">
        <f t="shared" si="0"/>
        <v>#DIV/0!</v>
      </c>
      <c r="G32" s="22"/>
    </row>
    <row r="33" spans="1:7" ht="57" x14ac:dyDescent="0.25">
      <c r="A33" s="3" t="s">
        <v>65</v>
      </c>
      <c r="B33" s="3" t="s">
        <v>66</v>
      </c>
      <c r="C33" s="8"/>
      <c r="D33" s="25">
        <v>0</v>
      </c>
      <c r="E33" s="26">
        <v>-778.1</v>
      </c>
      <c r="F33" s="6" t="e">
        <f t="shared" si="0"/>
        <v>#DIV/0!</v>
      </c>
      <c r="G33" s="22"/>
    </row>
  </sheetData>
  <mergeCells count="2">
    <mergeCell ref="A1:G1"/>
    <mergeCell ref="A4:B4"/>
  </mergeCells>
  <pageMargins left="0.7" right="0.7" top="0.75" bottom="0.75" header="0.3" footer="0.3"/>
  <pageSetup paperSize="9" scale="53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2"/>
  <sheetViews>
    <sheetView workbookViewId="0">
      <selection activeCell="F9" sqref="F9"/>
    </sheetView>
  </sheetViews>
  <sheetFormatPr defaultRowHeight="15" x14ac:dyDescent="0.25"/>
  <cols>
    <col min="2" max="2" width="39.42578125" customWidth="1"/>
    <col min="3" max="3" width="24.5703125" customWidth="1"/>
    <col min="4" max="4" width="19" customWidth="1"/>
    <col min="5" max="5" width="18.140625" customWidth="1"/>
    <col min="6" max="6" width="18.85546875" customWidth="1"/>
    <col min="7" max="7" width="18.42578125" customWidth="1"/>
  </cols>
  <sheetData>
    <row r="1" spans="1:7" ht="66" customHeight="1" x14ac:dyDescent="0.25">
      <c r="A1" s="55" t="s">
        <v>67</v>
      </c>
      <c r="B1" s="55"/>
      <c r="C1" s="55"/>
      <c r="D1" s="55"/>
      <c r="E1" s="55"/>
      <c r="F1" s="55"/>
      <c r="G1" s="55"/>
    </row>
    <row r="2" spans="1:7" x14ac:dyDescent="0.25">
      <c r="A2" s="58"/>
      <c r="B2" s="58"/>
      <c r="C2" s="58"/>
      <c r="D2" s="58"/>
      <c r="E2" s="58"/>
      <c r="F2" s="58"/>
      <c r="G2" s="58"/>
    </row>
    <row r="3" spans="1:7" ht="81" customHeight="1" x14ac:dyDescent="0.25">
      <c r="A3" s="4" t="s">
        <v>68</v>
      </c>
      <c r="B3" s="4" t="s">
        <v>69</v>
      </c>
      <c r="C3" s="4" t="s">
        <v>3</v>
      </c>
      <c r="D3" s="4" t="s">
        <v>70</v>
      </c>
      <c r="E3" s="4" t="s">
        <v>71</v>
      </c>
      <c r="F3" s="5" t="s">
        <v>6</v>
      </c>
      <c r="G3" s="5" t="s">
        <v>7</v>
      </c>
    </row>
    <row r="4" spans="1:7" ht="23.25" customHeight="1" x14ac:dyDescent="0.25">
      <c r="A4" s="59" t="s">
        <v>72</v>
      </c>
      <c r="B4" s="60"/>
      <c r="C4" s="30">
        <f>C5+C12+C14+C18+C23+C27+C30+C37+C40+C44+C50+C56+C59+C61</f>
        <v>8167003.9100000001</v>
      </c>
      <c r="D4" s="30">
        <f>D5+D12+D14+D18+D23+D27+D30+D37+D40+D44+D50+D56+D59+D61</f>
        <v>9132213.3999999985</v>
      </c>
      <c r="E4" s="30">
        <f>E5+E12+E14+E18+E23+E27+E30+E37+E40+E44+E50+E56+E59+E61</f>
        <v>8992821.3999999985</v>
      </c>
      <c r="F4" s="30">
        <f t="shared" ref="F4:F62" si="0">E4/C4*100</f>
        <v>110.11163333702871</v>
      </c>
      <c r="G4" s="31">
        <f t="shared" ref="G4:G62" si="1">E4/D4*100</f>
        <v>98.473623053968495</v>
      </c>
    </row>
    <row r="5" spans="1:7" ht="21" customHeight="1" x14ac:dyDescent="0.25">
      <c r="A5" s="4" t="s">
        <v>73</v>
      </c>
      <c r="B5" s="4" t="s">
        <v>74</v>
      </c>
      <c r="C5" s="9">
        <f>C6+C7+C8+C9+C10+C11</f>
        <v>264530.69999999995</v>
      </c>
      <c r="D5" s="9">
        <f>D6+D7+D8+D9+D10+D11</f>
        <v>237766.7</v>
      </c>
      <c r="E5" s="9">
        <f>E6+E7+E8+E9+E10+E11</f>
        <v>230165.3</v>
      </c>
      <c r="F5" s="32">
        <f t="shared" si="0"/>
        <v>87.008918057526046</v>
      </c>
      <c r="G5" s="33">
        <f t="shared" si="1"/>
        <v>96.803000588391882</v>
      </c>
    </row>
    <row r="6" spans="1:7" ht="75" x14ac:dyDescent="0.25">
      <c r="A6" s="34" t="s">
        <v>75</v>
      </c>
      <c r="B6" s="34" t="s">
        <v>76</v>
      </c>
      <c r="C6" s="17">
        <v>137505.79999999999</v>
      </c>
      <c r="D6" s="35">
        <v>177647</v>
      </c>
      <c r="E6" s="35">
        <v>177566.3</v>
      </c>
      <c r="F6" s="36">
        <f t="shared" si="0"/>
        <v>129.13368017930878</v>
      </c>
      <c r="G6" s="37">
        <f t="shared" si="1"/>
        <v>99.954572832640011</v>
      </c>
    </row>
    <row r="7" spans="1:7" x14ac:dyDescent="0.25">
      <c r="A7" s="34" t="s">
        <v>77</v>
      </c>
      <c r="B7" s="34" t="s">
        <v>78</v>
      </c>
      <c r="C7" s="17">
        <v>15.4</v>
      </c>
      <c r="D7" s="35">
        <v>15.4</v>
      </c>
      <c r="E7" s="35">
        <v>15.4</v>
      </c>
      <c r="F7" s="36">
        <f t="shared" si="0"/>
        <v>100</v>
      </c>
      <c r="G7" s="37">
        <f t="shared" si="1"/>
        <v>100</v>
      </c>
    </row>
    <row r="8" spans="1:7" ht="60" x14ac:dyDescent="0.25">
      <c r="A8" s="34" t="s">
        <v>79</v>
      </c>
      <c r="B8" s="34" t="s">
        <v>80</v>
      </c>
      <c r="C8" s="17">
        <v>34514</v>
      </c>
      <c r="D8" s="35">
        <v>42126.9</v>
      </c>
      <c r="E8" s="35">
        <v>42126.9</v>
      </c>
      <c r="F8" s="36">
        <f t="shared" si="0"/>
        <v>122.0574259720693</v>
      </c>
      <c r="G8" s="37">
        <f t="shared" si="1"/>
        <v>100</v>
      </c>
    </row>
    <row r="9" spans="1:7" ht="30" x14ac:dyDescent="0.25">
      <c r="A9" s="34" t="s">
        <v>81</v>
      </c>
      <c r="B9" s="34" t="s">
        <v>82</v>
      </c>
      <c r="C9" s="17"/>
      <c r="D9" s="35">
        <v>7083.7</v>
      </c>
      <c r="E9" s="35"/>
      <c r="F9" s="36" t="e">
        <f t="shared" si="0"/>
        <v>#DIV/0!</v>
      </c>
      <c r="G9" s="37">
        <f t="shared" si="1"/>
        <v>0</v>
      </c>
    </row>
    <row r="10" spans="1:7" x14ac:dyDescent="0.25">
      <c r="A10" s="34" t="s">
        <v>83</v>
      </c>
      <c r="B10" s="34" t="s">
        <v>84</v>
      </c>
      <c r="C10" s="17">
        <v>80000</v>
      </c>
      <c r="D10" s="35"/>
      <c r="E10" s="35">
        <v>0</v>
      </c>
      <c r="F10" s="36">
        <f t="shared" si="0"/>
        <v>0</v>
      </c>
      <c r="G10" s="37">
        <v>0</v>
      </c>
    </row>
    <row r="11" spans="1:7" x14ac:dyDescent="0.25">
      <c r="A11" s="34" t="s">
        <v>85</v>
      </c>
      <c r="B11" s="34" t="s">
        <v>86</v>
      </c>
      <c r="C11" s="17">
        <v>12495.5</v>
      </c>
      <c r="D11" s="35">
        <v>10893.7</v>
      </c>
      <c r="E11" s="35">
        <v>10456.700000000001</v>
      </c>
      <c r="F11" s="36">
        <f t="shared" si="0"/>
        <v>83.683726141410915</v>
      </c>
      <c r="G11" s="37">
        <f t="shared" si="1"/>
        <v>95.988507118793436</v>
      </c>
    </row>
    <row r="12" spans="1:7" x14ac:dyDescent="0.25">
      <c r="A12" s="4" t="s">
        <v>87</v>
      </c>
      <c r="B12" s="4" t="s">
        <v>88</v>
      </c>
      <c r="C12" s="9">
        <f>C13</f>
        <v>300</v>
      </c>
      <c r="D12" s="9">
        <f t="shared" ref="D12:E12" si="2">D13</f>
        <v>260.8</v>
      </c>
      <c r="E12" s="9">
        <f t="shared" si="2"/>
        <v>260.8</v>
      </c>
      <c r="F12" s="32">
        <f t="shared" si="0"/>
        <v>86.933333333333337</v>
      </c>
      <c r="G12" s="38">
        <f t="shared" si="1"/>
        <v>100</v>
      </c>
    </row>
    <row r="13" spans="1:7" x14ac:dyDescent="0.25">
      <c r="A13" s="34" t="s">
        <v>89</v>
      </c>
      <c r="B13" s="34" t="s">
        <v>90</v>
      </c>
      <c r="C13" s="17">
        <v>300</v>
      </c>
      <c r="D13" s="35">
        <v>260.8</v>
      </c>
      <c r="E13" s="35">
        <v>260.8</v>
      </c>
      <c r="F13" s="36">
        <f t="shared" si="0"/>
        <v>86.933333333333337</v>
      </c>
      <c r="G13" s="37">
        <f t="shared" si="1"/>
        <v>100</v>
      </c>
    </row>
    <row r="14" spans="1:7" ht="28.5" x14ac:dyDescent="0.25">
      <c r="A14" s="4" t="s">
        <v>91</v>
      </c>
      <c r="B14" s="4" t="s">
        <v>92</v>
      </c>
      <c r="C14" s="9">
        <f>C15+C16+C17</f>
        <v>55614.1</v>
      </c>
      <c r="D14" s="9">
        <f>D15+D16+D17</f>
        <v>103644.5</v>
      </c>
      <c r="E14" s="9">
        <f>E15+E16+E17</f>
        <v>103644.4</v>
      </c>
      <c r="F14" s="32">
        <f t="shared" si="0"/>
        <v>186.363530111968</v>
      </c>
      <c r="G14" s="38">
        <f t="shared" si="1"/>
        <v>99.999903516346734</v>
      </c>
    </row>
    <row r="15" spans="1:7" x14ac:dyDescent="0.25">
      <c r="A15" s="34" t="s">
        <v>93</v>
      </c>
      <c r="B15" s="34" t="s">
        <v>94</v>
      </c>
      <c r="C15" s="17">
        <v>2606</v>
      </c>
      <c r="D15" s="35">
        <v>2606</v>
      </c>
      <c r="E15" s="35">
        <v>2606</v>
      </c>
      <c r="F15" s="36">
        <f t="shared" si="0"/>
        <v>100</v>
      </c>
      <c r="G15" s="37">
        <f t="shared" si="1"/>
        <v>100</v>
      </c>
    </row>
    <row r="16" spans="1:7" ht="60" x14ac:dyDescent="0.25">
      <c r="A16" s="34" t="s">
        <v>95</v>
      </c>
      <c r="B16" s="34" t="s">
        <v>96</v>
      </c>
      <c r="C16" s="17">
        <v>41315</v>
      </c>
      <c r="D16" s="35">
        <v>74369.600000000006</v>
      </c>
      <c r="E16" s="35">
        <v>74369.5</v>
      </c>
      <c r="F16" s="36">
        <f t="shared" si="0"/>
        <v>180.00605107103956</v>
      </c>
      <c r="G16" s="37">
        <f t="shared" si="1"/>
        <v>99.999865536455744</v>
      </c>
    </row>
    <row r="17" spans="1:7" ht="45" x14ac:dyDescent="0.25">
      <c r="A17" s="34" t="s">
        <v>97</v>
      </c>
      <c r="B17" s="34" t="s">
        <v>98</v>
      </c>
      <c r="C17" s="17">
        <v>11693.1</v>
      </c>
      <c r="D17" s="35">
        <v>26668.9</v>
      </c>
      <c r="E17" s="35">
        <v>26668.9</v>
      </c>
      <c r="F17" s="36">
        <f t="shared" si="0"/>
        <v>228.07382131342416</v>
      </c>
      <c r="G17" s="37">
        <f t="shared" si="1"/>
        <v>100</v>
      </c>
    </row>
    <row r="18" spans="1:7" ht="25.5" customHeight="1" x14ac:dyDescent="0.25">
      <c r="A18" s="4" t="s">
        <v>99</v>
      </c>
      <c r="B18" s="4" t="s">
        <v>100</v>
      </c>
      <c r="C18" s="9">
        <f>C19+C20+C21+C22</f>
        <v>973103.10000000009</v>
      </c>
      <c r="D18" s="9">
        <f>D19+D20+D21+D22</f>
        <v>1048525.5000000001</v>
      </c>
      <c r="E18" s="9">
        <f>E19+E20+E21+E22</f>
        <v>1044552</v>
      </c>
      <c r="F18" s="32">
        <f t="shared" si="0"/>
        <v>107.34237718490465</v>
      </c>
      <c r="G18" s="38">
        <f t="shared" si="1"/>
        <v>99.621039259417145</v>
      </c>
    </row>
    <row r="19" spans="1:7" x14ac:dyDescent="0.25">
      <c r="A19" s="34" t="s">
        <v>101</v>
      </c>
      <c r="B19" s="34" t="s">
        <v>102</v>
      </c>
      <c r="C19" s="17">
        <v>536.29999999999995</v>
      </c>
      <c r="D19" s="35">
        <v>686.3</v>
      </c>
      <c r="E19" s="35">
        <v>686.2</v>
      </c>
      <c r="F19" s="36">
        <f t="shared" si="0"/>
        <v>127.95077382062281</v>
      </c>
      <c r="G19" s="37">
        <f t="shared" si="1"/>
        <v>99.985429112632971</v>
      </c>
    </row>
    <row r="20" spans="1:7" hidden="1" x14ac:dyDescent="0.25">
      <c r="A20" s="34" t="s">
        <v>103</v>
      </c>
      <c r="B20" s="34" t="s">
        <v>104</v>
      </c>
      <c r="C20" s="17"/>
      <c r="D20" s="35"/>
      <c r="E20" s="35"/>
      <c r="F20" s="36" t="e">
        <f t="shared" si="0"/>
        <v>#DIV/0!</v>
      </c>
      <c r="G20" s="37" t="e">
        <f t="shared" si="1"/>
        <v>#DIV/0!</v>
      </c>
    </row>
    <row r="21" spans="1:7" x14ac:dyDescent="0.25">
      <c r="A21" s="34" t="s">
        <v>105</v>
      </c>
      <c r="B21" s="34" t="s">
        <v>106</v>
      </c>
      <c r="C21" s="17">
        <v>621339.46</v>
      </c>
      <c r="D21" s="35">
        <v>787874.8</v>
      </c>
      <c r="E21" s="35">
        <v>785725.3</v>
      </c>
      <c r="F21" s="36">
        <f t="shared" si="0"/>
        <v>126.45668762128838</v>
      </c>
      <c r="G21" s="37">
        <f t="shared" si="1"/>
        <v>99.727177465252097</v>
      </c>
    </row>
    <row r="22" spans="1:7" ht="30" x14ac:dyDescent="0.25">
      <c r="A22" s="34" t="s">
        <v>107</v>
      </c>
      <c r="B22" s="34" t="s">
        <v>108</v>
      </c>
      <c r="C22" s="17">
        <v>351227.34</v>
      </c>
      <c r="D22" s="35">
        <v>259964.4</v>
      </c>
      <c r="E22" s="35">
        <v>258140.5</v>
      </c>
      <c r="F22" s="36">
        <f t="shared" si="0"/>
        <v>73.496698747882206</v>
      </c>
      <c r="G22" s="37">
        <f t="shared" si="1"/>
        <v>99.298403935308073</v>
      </c>
    </row>
    <row r="23" spans="1:7" ht="20.25" customHeight="1" x14ac:dyDescent="0.25">
      <c r="A23" s="4" t="s">
        <v>109</v>
      </c>
      <c r="B23" s="4" t="s">
        <v>110</v>
      </c>
      <c r="C23" s="9">
        <f>C24+C25+C26</f>
        <v>308260.63</v>
      </c>
      <c r="D23" s="9">
        <f>D24+D25+D26</f>
        <v>537917.5</v>
      </c>
      <c r="E23" s="9">
        <f>E24+E25+E26</f>
        <v>485238.2</v>
      </c>
      <c r="F23" s="32">
        <f t="shared" si="0"/>
        <v>157.41166817183239</v>
      </c>
      <c r="G23" s="38">
        <f t="shared" si="1"/>
        <v>90.206806805876369</v>
      </c>
    </row>
    <row r="24" spans="1:7" x14ac:dyDescent="0.25">
      <c r="A24" s="34" t="s">
        <v>111</v>
      </c>
      <c r="B24" s="34" t="s">
        <v>112</v>
      </c>
      <c r="C24" s="17">
        <v>2250</v>
      </c>
      <c r="D24" s="35">
        <v>5846.6</v>
      </c>
      <c r="E24" s="35">
        <v>2825.1</v>
      </c>
      <c r="F24" s="36">
        <f t="shared" si="0"/>
        <v>125.56</v>
      </c>
      <c r="G24" s="37">
        <f t="shared" si="1"/>
        <v>48.320391338555737</v>
      </c>
    </row>
    <row r="25" spans="1:7" x14ac:dyDescent="0.25">
      <c r="A25" s="34" t="s">
        <v>113</v>
      </c>
      <c r="B25" s="34" t="s">
        <v>114</v>
      </c>
      <c r="C25" s="17">
        <v>6914.79</v>
      </c>
      <c r="D25" s="35">
        <v>991.3</v>
      </c>
      <c r="E25" s="35">
        <v>657.4</v>
      </c>
      <c r="F25" s="36">
        <f t="shared" si="0"/>
        <v>9.5071578457191031</v>
      </c>
      <c r="G25" s="37">
        <f t="shared" si="1"/>
        <v>66.316957530515481</v>
      </c>
    </row>
    <row r="26" spans="1:7" x14ac:dyDescent="0.25">
      <c r="A26" s="34" t="s">
        <v>115</v>
      </c>
      <c r="B26" s="34" t="s">
        <v>116</v>
      </c>
      <c r="C26" s="17">
        <v>299095.84000000003</v>
      </c>
      <c r="D26" s="35">
        <v>531079.6</v>
      </c>
      <c r="E26" s="35">
        <v>481755.7</v>
      </c>
      <c r="F26" s="36">
        <f t="shared" si="0"/>
        <v>161.07067888339736</v>
      </c>
      <c r="G26" s="37">
        <f t="shared" si="1"/>
        <v>90.712522190647135</v>
      </c>
    </row>
    <row r="27" spans="1:7" ht="19.5" customHeight="1" x14ac:dyDescent="0.25">
      <c r="A27" s="4" t="s">
        <v>117</v>
      </c>
      <c r="B27" s="4" t="s">
        <v>118</v>
      </c>
      <c r="C27" s="9">
        <f>C28+C29</f>
        <v>1549</v>
      </c>
      <c r="D27" s="9">
        <f>D28+D29</f>
        <v>909</v>
      </c>
      <c r="E27" s="9">
        <f>E28+E29</f>
        <v>909</v>
      </c>
      <c r="F27" s="36">
        <f t="shared" si="0"/>
        <v>58.68302130406714</v>
      </c>
      <c r="G27" s="38">
        <f t="shared" si="1"/>
        <v>100</v>
      </c>
    </row>
    <row r="28" spans="1:7" ht="30" x14ac:dyDescent="0.25">
      <c r="A28" s="34" t="s">
        <v>119</v>
      </c>
      <c r="B28" s="34" t="s">
        <v>120</v>
      </c>
      <c r="C28" s="17"/>
      <c r="D28" s="35"/>
      <c r="E28" s="35"/>
      <c r="F28" s="36" t="e">
        <f t="shared" si="0"/>
        <v>#DIV/0!</v>
      </c>
      <c r="G28" s="37">
        <v>0</v>
      </c>
    </row>
    <row r="29" spans="1:7" ht="30" x14ac:dyDescent="0.25">
      <c r="A29" s="34" t="s">
        <v>121</v>
      </c>
      <c r="B29" s="34" t="s">
        <v>122</v>
      </c>
      <c r="C29" s="17">
        <v>1549</v>
      </c>
      <c r="D29" s="35">
        <v>909</v>
      </c>
      <c r="E29" s="35">
        <v>909</v>
      </c>
      <c r="F29" s="36">
        <f t="shared" si="0"/>
        <v>58.68302130406714</v>
      </c>
      <c r="G29" s="37">
        <f>E29/D29*100</f>
        <v>100</v>
      </c>
    </row>
    <row r="30" spans="1:7" ht="18" customHeight="1" x14ac:dyDescent="0.25">
      <c r="A30" s="4" t="s">
        <v>123</v>
      </c>
      <c r="B30" s="4" t="s">
        <v>124</v>
      </c>
      <c r="C30" s="9">
        <f>C31+C32+C33+C35+C36+C34</f>
        <v>4663641.6100000003</v>
      </c>
      <c r="D30" s="9">
        <f>D31+D32+D33+D35+D36+D34</f>
        <v>5039211.5</v>
      </c>
      <c r="E30" s="9">
        <f>E31+E32+E33+E35+E36+E34</f>
        <v>5036353.5</v>
      </c>
      <c r="F30" s="32">
        <f t="shared" si="0"/>
        <v>107.99186389453284</v>
      </c>
      <c r="G30" s="38">
        <f t="shared" si="1"/>
        <v>99.943284777787156</v>
      </c>
    </row>
    <row r="31" spans="1:7" x14ac:dyDescent="0.25">
      <c r="A31" s="34" t="s">
        <v>125</v>
      </c>
      <c r="B31" s="34" t="s">
        <v>126</v>
      </c>
      <c r="C31" s="17">
        <v>1208707.6000000001</v>
      </c>
      <c r="D31" s="35">
        <v>1188681.6000000001</v>
      </c>
      <c r="E31" s="35">
        <v>1188680.3</v>
      </c>
      <c r="F31" s="36">
        <f t="shared" si="0"/>
        <v>98.343081486374373</v>
      </c>
      <c r="G31" s="39">
        <f>E31/D31*100</f>
        <v>99.999890635137277</v>
      </c>
    </row>
    <row r="32" spans="1:7" x14ac:dyDescent="0.25">
      <c r="A32" s="34" t="s">
        <v>127</v>
      </c>
      <c r="B32" s="34" t="s">
        <v>128</v>
      </c>
      <c r="C32" s="17">
        <v>3016739.56</v>
      </c>
      <c r="D32" s="35">
        <v>3191998.4</v>
      </c>
      <c r="E32" s="35">
        <v>3191350.2</v>
      </c>
      <c r="F32" s="36">
        <f t="shared" si="0"/>
        <v>105.78805815109872</v>
      </c>
      <c r="G32" s="37">
        <f t="shared" si="1"/>
        <v>99.979692972277192</v>
      </c>
    </row>
    <row r="33" spans="1:7" x14ac:dyDescent="0.25">
      <c r="A33" s="34" t="s">
        <v>129</v>
      </c>
      <c r="B33" s="34" t="s">
        <v>130</v>
      </c>
      <c r="C33" s="17">
        <v>283717.40000000002</v>
      </c>
      <c r="D33" s="35">
        <v>290634</v>
      </c>
      <c r="E33" s="35">
        <v>290634</v>
      </c>
      <c r="F33" s="36">
        <f t="shared" si="0"/>
        <v>102.4378483660149</v>
      </c>
      <c r="G33" s="39">
        <f t="shared" si="1"/>
        <v>100</v>
      </c>
    </row>
    <row r="34" spans="1:7" ht="45" x14ac:dyDescent="0.25">
      <c r="A34" s="34" t="s">
        <v>131</v>
      </c>
      <c r="B34" s="34" t="s">
        <v>132</v>
      </c>
      <c r="C34" s="17">
        <v>437.5</v>
      </c>
      <c r="D34" s="35">
        <v>199.2</v>
      </c>
      <c r="E34" s="35">
        <v>199.2</v>
      </c>
      <c r="F34" s="36">
        <f t="shared" si="0"/>
        <v>45.53142857142857</v>
      </c>
      <c r="G34" s="39">
        <f t="shared" si="1"/>
        <v>100</v>
      </c>
    </row>
    <row r="35" spans="1:7" x14ac:dyDescent="0.25">
      <c r="A35" s="34" t="s">
        <v>133</v>
      </c>
      <c r="B35" s="34" t="s">
        <v>134</v>
      </c>
      <c r="C35" s="17">
        <v>6982.35</v>
      </c>
      <c r="D35" s="35">
        <v>6310.2</v>
      </c>
      <c r="E35" s="35">
        <v>6310.2</v>
      </c>
      <c r="F35" s="36">
        <f t="shared" si="0"/>
        <v>90.373584824593436</v>
      </c>
      <c r="G35" s="37">
        <f t="shared" si="1"/>
        <v>100</v>
      </c>
    </row>
    <row r="36" spans="1:7" x14ac:dyDescent="0.25">
      <c r="A36" s="34" t="s">
        <v>135</v>
      </c>
      <c r="B36" s="34" t="s">
        <v>136</v>
      </c>
      <c r="C36" s="17">
        <v>147057.20000000001</v>
      </c>
      <c r="D36" s="35">
        <v>361388.1</v>
      </c>
      <c r="E36" s="35">
        <v>359179.6</v>
      </c>
      <c r="F36" s="36">
        <f t="shared" si="0"/>
        <v>244.24482446286203</v>
      </c>
      <c r="G36" s="37">
        <f t="shared" si="1"/>
        <v>99.388884138686365</v>
      </c>
    </row>
    <row r="37" spans="1:7" ht="21.75" customHeight="1" x14ac:dyDescent="0.25">
      <c r="A37" s="4" t="s">
        <v>137</v>
      </c>
      <c r="B37" s="4" t="s">
        <v>138</v>
      </c>
      <c r="C37" s="9">
        <f>C38+C39</f>
        <v>402169.3</v>
      </c>
      <c r="D37" s="9">
        <f>D38+D39</f>
        <v>424295.3</v>
      </c>
      <c r="E37" s="9">
        <f>E38+E39</f>
        <v>423107.8</v>
      </c>
      <c r="F37" s="32">
        <f t="shared" si="0"/>
        <v>105.20638944842385</v>
      </c>
      <c r="G37" s="38">
        <f t="shared" si="1"/>
        <v>99.720124168238485</v>
      </c>
    </row>
    <row r="38" spans="1:7" x14ac:dyDescent="0.25">
      <c r="A38" s="34" t="s">
        <v>139</v>
      </c>
      <c r="B38" s="34" t="s">
        <v>140</v>
      </c>
      <c r="C38" s="17">
        <v>374787.7</v>
      </c>
      <c r="D38" s="35">
        <v>405957</v>
      </c>
      <c r="E38" s="35">
        <v>404769.5</v>
      </c>
      <c r="F38" s="36">
        <f t="shared" si="0"/>
        <v>107.99967554965117</v>
      </c>
      <c r="G38" s="37">
        <f t="shared" si="1"/>
        <v>99.707481334229982</v>
      </c>
    </row>
    <row r="39" spans="1:7" ht="30" x14ac:dyDescent="0.25">
      <c r="A39" s="34" t="s">
        <v>141</v>
      </c>
      <c r="B39" s="34" t="s">
        <v>142</v>
      </c>
      <c r="C39" s="17">
        <v>27381.599999999999</v>
      </c>
      <c r="D39" s="35">
        <v>18338.3</v>
      </c>
      <c r="E39" s="35">
        <v>18338.3</v>
      </c>
      <c r="F39" s="36">
        <f t="shared" si="0"/>
        <v>66.973076810704995</v>
      </c>
      <c r="G39" s="37">
        <f t="shared" si="1"/>
        <v>100</v>
      </c>
    </row>
    <row r="40" spans="1:7" ht="23.25" customHeight="1" x14ac:dyDescent="0.25">
      <c r="A40" s="4" t="s">
        <v>143</v>
      </c>
      <c r="B40" s="4" t="s">
        <v>144</v>
      </c>
      <c r="C40" s="9">
        <f>C41+C42+C43</f>
        <v>11808.720000000001</v>
      </c>
      <c r="D40" s="9">
        <f>D41+D42+D43</f>
        <v>10281.700000000001</v>
      </c>
      <c r="E40" s="9">
        <f>E41+E42+E43</f>
        <v>10014.700000000001</v>
      </c>
      <c r="F40" s="36">
        <f t="shared" si="0"/>
        <v>84.80766755414642</v>
      </c>
      <c r="G40" s="38">
        <f t="shared" si="1"/>
        <v>97.403153175058605</v>
      </c>
    </row>
    <row r="41" spans="1:7" x14ac:dyDescent="0.25">
      <c r="A41" s="34" t="s">
        <v>145</v>
      </c>
      <c r="B41" s="34" t="s">
        <v>146</v>
      </c>
      <c r="C41" s="17">
        <v>5455.3</v>
      </c>
      <c r="D41" s="35">
        <v>5455.2</v>
      </c>
      <c r="E41" s="35">
        <v>5188.2</v>
      </c>
      <c r="F41" s="36">
        <f t="shared" si="0"/>
        <v>95.103843968251056</v>
      </c>
      <c r="G41" s="37">
        <f t="shared" si="1"/>
        <v>95.105587329520461</v>
      </c>
    </row>
    <row r="42" spans="1:7" x14ac:dyDescent="0.25">
      <c r="A42" s="34" t="s">
        <v>147</v>
      </c>
      <c r="B42" s="34" t="s">
        <v>148</v>
      </c>
      <c r="C42" s="17">
        <v>3203.62</v>
      </c>
      <c r="D42" s="35">
        <v>1079.5</v>
      </c>
      <c r="E42" s="35">
        <v>1079.5</v>
      </c>
      <c r="F42" s="36">
        <f t="shared" si="0"/>
        <v>33.69625611027525</v>
      </c>
      <c r="G42" s="37">
        <f t="shared" si="1"/>
        <v>100</v>
      </c>
    </row>
    <row r="43" spans="1:7" ht="30" x14ac:dyDescent="0.25">
      <c r="A43" s="34" t="s">
        <v>149</v>
      </c>
      <c r="B43" s="34" t="s">
        <v>150</v>
      </c>
      <c r="C43" s="17">
        <v>3149.8</v>
      </c>
      <c r="D43" s="35">
        <v>3747</v>
      </c>
      <c r="E43" s="35">
        <v>3747</v>
      </c>
      <c r="F43" s="36">
        <f t="shared" si="0"/>
        <v>118.95993396406119</v>
      </c>
      <c r="G43" s="37">
        <f t="shared" si="1"/>
        <v>100</v>
      </c>
    </row>
    <row r="44" spans="1:7" ht="24" customHeight="1" x14ac:dyDescent="0.25">
      <c r="A44" s="4" t="s">
        <v>151</v>
      </c>
      <c r="B44" s="4" t="s">
        <v>152</v>
      </c>
      <c r="C44" s="9">
        <f>C45+C46+C47+C48+C49</f>
        <v>1117518.77</v>
      </c>
      <c r="D44" s="9">
        <f>D45+D46+D47+D48+D49</f>
        <v>1238419.0999999999</v>
      </c>
      <c r="E44" s="9">
        <f>E45+E46+E47+E48+E49</f>
        <v>1167593.9000000001</v>
      </c>
      <c r="F44" s="32">
        <f t="shared" si="0"/>
        <v>104.48092070972554</v>
      </c>
      <c r="G44" s="38">
        <f t="shared" si="1"/>
        <v>94.280999057588843</v>
      </c>
    </row>
    <row r="45" spans="1:7" x14ac:dyDescent="0.25">
      <c r="A45" s="34" t="s">
        <v>153</v>
      </c>
      <c r="B45" s="34" t="s">
        <v>154</v>
      </c>
      <c r="C45" s="17">
        <v>11020</v>
      </c>
      <c r="D45" s="35">
        <v>11235.6</v>
      </c>
      <c r="E45" s="35">
        <v>11235.6</v>
      </c>
      <c r="F45" s="36">
        <f t="shared" si="0"/>
        <v>101.95644283121597</v>
      </c>
      <c r="G45" s="37">
        <f t="shared" si="1"/>
        <v>100</v>
      </c>
    </row>
    <row r="46" spans="1:7" x14ac:dyDescent="0.25">
      <c r="A46" s="34" t="s">
        <v>155</v>
      </c>
      <c r="B46" s="34" t="s">
        <v>156</v>
      </c>
      <c r="C46" s="17">
        <v>71806.100000000006</v>
      </c>
      <c r="D46" s="35">
        <v>76931.100000000006</v>
      </c>
      <c r="E46" s="35">
        <v>75858.100000000006</v>
      </c>
      <c r="F46" s="36">
        <f t="shared" si="0"/>
        <v>105.64297462193323</v>
      </c>
      <c r="G46" s="37">
        <f t="shared" si="1"/>
        <v>98.605245472897167</v>
      </c>
    </row>
    <row r="47" spans="1:7" x14ac:dyDescent="0.25">
      <c r="A47" s="34" t="s">
        <v>157</v>
      </c>
      <c r="B47" s="34" t="s">
        <v>158</v>
      </c>
      <c r="C47" s="17">
        <v>666226.87</v>
      </c>
      <c r="D47" s="35">
        <v>753724.2</v>
      </c>
      <c r="E47" s="35">
        <v>695369.8</v>
      </c>
      <c r="F47" s="36">
        <f t="shared" si="0"/>
        <v>104.37432522047634</v>
      </c>
      <c r="G47" s="37">
        <f t="shared" si="1"/>
        <v>92.257857715063423</v>
      </c>
    </row>
    <row r="48" spans="1:7" x14ac:dyDescent="0.25">
      <c r="A48" s="34" t="s">
        <v>159</v>
      </c>
      <c r="B48" s="34" t="s">
        <v>160</v>
      </c>
      <c r="C48" s="17">
        <v>338404.5</v>
      </c>
      <c r="D48" s="35">
        <v>318772.5</v>
      </c>
      <c r="E48" s="35">
        <v>307545.3</v>
      </c>
      <c r="F48" s="36">
        <f t="shared" si="0"/>
        <v>90.880972327495641</v>
      </c>
      <c r="G48" s="37">
        <f t="shared" si="1"/>
        <v>96.47798978895608</v>
      </c>
    </row>
    <row r="49" spans="1:7" ht="30" x14ac:dyDescent="0.25">
      <c r="A49" s="34" t="s">
        <v>161</v>
      </c>
      <c r="B49" s="34" t="s">
        <v>162</v>
      </c>
      <c r="C49" s="17">
        <v>30061.3</v>
      </c>
      <c r="D49" s="35">
        <v>77755.7</v>
      </c>
      <c r="E49" s="35">
        <v>77585.100000000006</v>
      </c>
      <c r="F49" s="36">
        <f t="shared" si="0"/>
        <v>258.08963684205276</v>
      </c>
      <c r="G49" s="37">
        <f t="shared" si="1"/>
        <v>99.780594863141886</v>
      </c>
    </row>
    <row r="50" spans="1:7" ht="21.75" customHeight="1" x14ac:dyDescent="0.25">
      <c r="A50" s="4" t="s">
        <v>163</v>
      </c>
      <c r="B50" s="40" t="s">
        <v>164</v>
      </c>
      <c r="C50" s="9">
        <f>C53+C54+C55</f>
        <v>148879.87999999998</v>
      </c>
      <c r="D50" s="9">
        <f>SUM(D53:D55)</f>
        <v>164656</v>
      </c>
      <c r="E50" s="9">
        <f>SUM(E53:E55)</f>
        <v>164656</v>
      </c>
      <c r="F50" s="32">
        <f t="shared" si="0"/>
        <v>110.59654266244709</v>
      </c>
      <c r="G50" s="33">
        <f t="shared" si="1"/>
        <v>100</v>
      </c>
    </row>
    <row r="51" spans="1:7" hidden="1" x14ac:dyDescent="0.25">
      <c r="A51" s="34" t="s">
        <v>165</v>
      </c>
      <c r="B51" s="41" t="s">
        <v>166</v>
      </c>
      <c r="C51" s="42"/>
      <c r="D51" s="17"/>
      <c r="E51" s="17"/>
      <c r="F51" s="36">
        <v>0</v>
      </c>
      <c r="G51" s="37" t="e">
        <f t="shared" ref="G51:G52" si="3">E51/D51*100</f>
        <v>#DIV/0!</v>
      </c>
    </row>
    <row r="52" spans="1:7" hidden="1" x14ac:dyDescent="0.25">
      <c r="A52" s="43" t="s">
        <v>165</v>
      </c>
      <c r="B52" s="44" t="s">
        <v>166</v>
      </c>
      <c r="C52" s="42"/>
      <c r="D52" s="35"/>
      <c r="E52" s="35"/>
      <c r="F52" s="36" t="e">
        <f>E52/C52*100</f>
        <v>#DIV/0!</v>
      </c>
      <c r="G52" s="37" t="e">
        <f t="shared" si="3"/>
        <v>#DIV/0!</v>
      </c>
    </row>
    <row r="53" spans="1:7" x14ac:dyDescent="0.25">
      <c r="A53" s="43" t="s">
        <v>167</v>
      </c>
      <c r="B53" s="44" t="s">
        <v>168</v>
      </c>
      <c r="C53" s="42">
        <v>118099.29</v>
      </c>
      <c r="D53" s="35">
        <v>133965.6</v>
      </c>
      <c r="E53" s="35">
        <v>133965.6</v>
      </c>
      <c r="F53" s="36"/>
      <c r="G53" s="37"/>
    </row>
    <row r="54" spans="1:7" x14ac:dyDescent="0.25">
      <c r="A54" s="43" t="s">
        <v>169</v>
      </c>
      <c r="B54" s="43" t="s">
        <v>170</v>
      </c>
      <c r="C54" s="42">
        <v>21908.16</v>
      </c>
      <c r="D54" s="35">
        <v>26103.9</v>
      </c>
      <c r="E54" s="35">
        <v>26103.9</v>
      </c>
      <c r="F54" s="36"/>
      <c r="G54" s="37"/>
    </row>
    <row r="55" spans="1:7" ht="30" x14ac:dyDescent="0.25">
      <c r="A55" s="43" t="s">
        <v>171</v>
      </c>
      <c r="B55" s="43" t="s">
        <v>172</v>
      </c>
      <c r="C55" s="17">
        <v>8872.43</v>
      </c>
      <c r="D55" s="35">
        <v>4586.5</v>
      </c>
      <c r="E55" s="35">
        <v>4586.5</v>
      </c>
      <c r="F55" s="36">
        <f t="shared" si="0"/>
        <v>51.693842611325195</v>
      </c>
      <c r="G55" s="37">
        <f t="shared" si="1"/>
        <v>100</v>
      </c>
    </row>
    <row r="56" spans="1:7" ht="22.5" customHeight="1" x14ac:dyDescent="0.25">
      <c r="A56" s="4" t="s">
        <v>173</v>
      </c>
      <c r="B56" s="40" t="s">
        <v>174</v>
      </c>
      <c r="C56" s="9">
        <f>C57+C58</f>
        <v>3040.2</v>
      </c>
      <c r="D56" s="9">
        <f>D57+D58</f>
        <v>4177.2</v>
      </c>
      <c r="E56" s="9">
        <f>E57+E58</f>
        <v>4177.2</v>
      </c>
      <c r="F56" s="32">
        <f t="shared" si="0"/>
        <v>137.39885533846459</v>
      </c>
      <c r="G56" s="38">
        <f t="shared" si="1"/>
        <v>100</v>
      </c>
    </row>
    <row r="57" spans="1:7" x14ac:dyDescent="0.25">
      <c r="A57" s="34" t="s">
        <v>175</v>
      </c>
      <c r="B57" s="34" t="s">
        <v>176</v>
      </c>
      <c r="C57" s="17">
        <v>2125.1999999999998</v>
      </c>
      <c r="D57" s="35">
        <v>3262.2</v>
      </c>
      <c r="E57" s="35">
        <v>3262.2</v>
      </c>
      <c r="F57" s="36">
        <f t="shared" si="0"/>
        <v>153.50084697910788</v>
      </c>
      <c r="G57" s="37">
        <f t="shared" si="1"/>
        <v>100</v>
      </c>
    </row>
    <row r="58" spans="1:7" ht="30" x14ac:dyDescent="0.25">
      <c r="A58" s="34" t="s">
        <v>177</v>
      </c>
      <c r="B58" s="34" t="s">
        <v>178</v>
      </c>
      <c r="C58" s="17">
        <v>915</v>
      </c>
      <c r="D58" s="35">
        <v>915</v>
      </c>
      <c r="E58" s="35">
        <v>915</v>
      </c>
      <c r="F58" s="36">
        <f t="shared" si="0"/>
        <v>100</v>
      </c>
      <c r="G58" s="37">
        <f t="shared" si="1"/>
        <v>100</v>
      </c>
    </row>
    <row r="59" spans="1:7" ht="28.5" x14ac:dyDescent="0.25">
      <c r="A59" s="4" t="s">
        <v>179</v>
      </c>
      <c r="B59" s="40" t="s">
        <v>180</v>
      </c>
      <c r="C59" s="9">
        <f>C60</f>
        <v>2000</v>
      </c>
      <c r="D59" s="9">
        <f t="shared" ref="D59:E61" si="4">D60</f>
        <v>0</v>
      </c>
      <c r="E59" s="9">
        <f t="shared" si="4"/>
        <v>0</v>
      </c>
      <c r="F59" s="32">
        <v>0</v>
      </c>
      <c r="G59" s="38">
        <v>0</v>
      </c>
    </row>
    <row r="60" spans="1:7" ht="30" x14ac:dyDescent="0.25">
      <c r="A60" s="34" t="s">
        <v>181</v>
      </c>
      <c r="B60" s="34" t="s">
        <v>182</v>
      </c>
      <c r="C60" s="17">
        <v>2000</v>
      </c>
      <c r="D60" s="17">
        <v>0</v>
      </c>
      <c r="E60" s="17">
        <v>0</v>
      </c>
      <c r="F60" s="36">
        <f t="shared" si="0"/>
        <v>0</v>
      </c>
      <c r="G60" s="37">
        <v>0</v>
      </c>
    </row>
    <row r="61" spans="1:7" ht="42.75" x14ac:dyDescent="0.25">
      <c r="A61" s="4" t="s">
        <v>183</v>
      </c>
      <c r="B61" s="40" t="s">
        <v>184</v>
      </c>
      <c r="C61" s="9">
        <f>C62</f>
        <v>214587.9</v>
      </c>
      <c r="D61" s="9">
        <f t="shared" si="4"/>
        <v>322148.59999999998</v>
      </c>
      <c r="E61" s="9">
        <f>E62</f>
        <v>322148.59999999998</v>
      </c>
      <c r="F61" s="32">
        <f t="shared" si="0"/>
        <v>150.12430803414358</v>
      </c>
      <c r="G61" s="38">
        <f t="shared" si="1"/>
        <v>100</v>
      </c>
    </row>
    <row r="62" spans="1:7" ht="45" x14ac:dyDescent="0.25">
      <c r="A62" s="34" t="s">
        <v>185</v>
      </c>
      <c r="B62" s="34" t="s">
        <v>186</v>
      </c>
      <c r="C62" s="17">
        <v>214587.9</v>
      </c>
      <c r="D62" s="35">
        <v>322148.59999999998</v>
      </c>
      <c r="E62" s="35">
        <v>322148.59999999998</v>
      </c>
      <c r="F62" s="36">
        <f t="shared" si="0"/>
        <v>150.12430803414358</v>
      </c>
      <c r="G62" s="37">
        <f t="shared" si="1"/>
        <v>100</v>
      </c>
    </row>
  </sheetData>
  <mergeCells count="3">
    <mergeCell ref="A1:G1"/>
    <mergeCell ref="A2:G2"/>
    <mergeCell ref="A4:B4"/>
  </mergeCells>
  <pageMargins left="0.17" right="0.23000000000000004" top="0.18000000000000005" bottom="0.17" header="0.3" footer="0.3"/>
  <pageSetup paperSize="9" scale="67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tabSelected="1" workbookViewId="0">
      <selection activeCell="F12" sqref="F12"/>
    </sheetView>
  </sheetViews>
  <sheetFormatPr defaultRowHeight="15" x14ac:dyDescent="0.25"/>
  <cols>
    <col min="1" max="1" width="24.140625" customWidth="1"/>
    <col min="2" max="2" width="31.5703125" customWidth="1"/>
    <col min="3" max="3" width="36.7109375" customWidth="1"/>
    <col min="4" max="4" width="18.5703125" customWidth="1"/>
    <col min="5" max="5" width="18" customWidth="1"/>
    <col min="6" max="6" width="17.5703125" style="45" customWidth="1"/>
  </cols>
  <sheetData>
    <row r="1" spans="1:7" x14ac:dyDescent="0.25">
      <c r="A1" s="61" t="s">
        <v>187</v>
      </c>
      <c r="B1" s="61"/>
      <c r="C1" s="61"/>
      <c r="D1" s="61"/>
      <c r="E1" s="61"/>
      <c r="F1" s="61"/>
    </row>
    <row r="2" spans="1:7" x14ac:dyDescent="0.25">
      <c r="A2" s="61"/>
      <c r="B2" s="61"/>
      <c r="C2" s="61"/>
      <c r="D2" s="61"/>
      <c r="E2" s="61"/>
      <c r="F2" s="61"/>
    </row>
    <row r="3" spans="1:7" x14ac:dyDescent="0.25">
      <c r="A3" s="61"/>
      <c r="B3" s="61"/>
      <c r="C3" s="61"/>
      <c r="D3" s="61"/>
      <c r="E3" s="61"/>
      <c r="F3" s="61"/>
    </row>
    <row r="4" spans="1:7" ht="15.75" x14ac:dyDescent="0.25">
      <c r="A4" s="46"/>
      <c r="B4" s="46"/>
      <c r="C4" s="46"/>
      <c r="D4" s="46"/>
      <c r="E4" s="46"/>
      <c r="F4" s="47" t="s">
        <v>188</v>
      </c>
    </row>
    <row r="5" spans="1:7" ht="71.25" x14ac:dyDescent="0.25">
      <c r="A5" s="3" t="s">
        <v>1</v>
      </c>
      <c r="B5" s="3" t="s">
        <v>189</v>
      </c>
      <c r="C5" s="3" t="s">
        <v>190</v>
      </c>
      <c r="D5" s="3" t="s">
        <v>191</v>
      </c>
      <c r="E5" s="3" t="s">
        <v>192</v>
      </c>
      <c r="F5" s="5" t="s">
        <v>193</v>
      </c>
    </row>
    <row r="6" spans="1:7" ht="26.25" customHeight="1" x14ac:dyDescent="0.25">
      <c r="A6" s="62" t="s">
        <v>194</v>
      </c>
      <c r="B6" s="63"/>
      <c r="C6" s="64"/>
      <c r="D6" s="9">
        <f>D7+D10+D13</f>
        <v>120000</v>
      </c>
      <c r="E6" s="9">
        <f>E7+E10+E13</f>
        <v>75074</v>
      </c>
      <c r="F6" s="48">
        <f t="shared" ref="F6:F16" si="0">D6-E6</f>
        <v>44926</v>
      </c>
    </row>
    <row r="7" spans="1:7" ht="28.5" x14ac:dyDescent="0.25">
      <c r="A7" s="3" t="s">
        <v>195</v>
      </c>
      <c r="B7" s="3">
        <v>861</v>
      </c>
      <c r="C7" s="3" t="s">
        <v>196</v>
      </c>
      <c r="D7" s="9">
        <f>D8+D9</f>
        <v>0</v>
      </c>
      <c r="E7" s="9">
        <f>E8+E9</f>
        <v>0</v>
      </c>
      <c r="F7" s="48">
        <f t="shared" si="0"/>
        <v>0</v>
      </c>
    </row>
    <row r="8" spans="1:7" ht="45" x14ac:dyDescent="0.25">
      <c r="A8" s="14" t="s">
        <v>197</v>
      </c>
      <c r="B8" s="15">
        <v>861</v>
      </c>
      <c r="C8" s="49" t="s">
        <v>198</v>
      </c>
      <c r="D8" s="17">
        <v>30000</v>
      </c>
      <c r="E8" s="17">
        <v>0</v>
      </c>
      <c r="F8" s="50">
        <f t="shared" si="0"/>
        <v>30000</v>
      </c>
    </row>
    <row r="9" spans="1:7" ht="60" x14ac:dyDescent="0.25">
      <c r="A9" s="14" t="s">
        <v>199</v>
      </c>
      <c r="B9" s="15">
        <v>861</v>
      </c>
      <c r="C9" s="49" t="s">
        <v>200</v>
      </c>
      <c r="D9" s="17">
        <v>-30000</v>
      </c>
      <c r="E9" s="17">
        <v>0</v>
      </c>
      <c r="F9" s="51">
        <f t="shared" si="0"/>
        <v>-30000</v>
      </c>
    </row>
    <row r="10" spans="1:7" ht="28.5" x14ac:dyDescent="0.25">
      <c r="A10" s="3" t="s">
        <v>201</v>
      </c>
      <c r="B10" s="3">
        <v>861</v>
      </c>
      <c r="C10" s="52" t="s">
        <v>202</v>
      </c>
      <c r="D10" s="9">
        <f>D11+D12</f>
        <v>120000</v>
      </c>
      <c r="E10" s="9">
        <f>E11+E12</f>
        <v>75074</v>
      </c>
      <c r="F10" s="22">
        <f t="shared" si="0"/>
        <v>44926</v>
      </c>
    </row>
    <row r="11" spans="1:7" ht="30" x14ac:dyDescent="0.25">
      <c r="A11" s="14" t="s">
        <v>203</v>
      </c>
      <c r="B11" s="15">
        <v>861</v>
      </c>
      <c r="C11" s="49" t="s">
        <v>204</v>
      </c>
      <c r="D11" s="17">
        <v>-9185213.5999999996</v>
      </c>
      <c r="E11" s="53">
        <v>-9362918.5999999996</v>
      </c>
      <c r="F11" s="51">
        <f t="shared" si="0"/>
        <v>177705</v>
      </c>
      <c r="G11" s="54"/>
    </row>
    <row r="12" spans="1:7" ht="30" x14ac:dyDescent="0.25">
      <c r="A12" s="14" t="s">
        <v>205</v>
      </c>
      <c r="B12" s="15">
        <v>861</v>
      </c>
      <c r="C12" s="49" t="s">
        <v>206</v>
      </c>
      <c r="D12" s="17">
        <v>9305213.5999999996</v>
      </c>
      <c r="E12" s="53">
        <v>9437992.5999999996</v>
      </c>
      <c r="F12" s="51">
        <f t="shared" si="0"/>
        <v>-132779</v>
      </c>
    </row>
    <row r="13" spans="1:7" ht="42.75" x14ac:dyDescent="0.25">
      <c r="A13" s="3" t="s">
        <v>207</v>
      </c>
      <c r="B13" s="3">
        <v>861</v>
      </c>
      <c r="C13" s="52" t="s">
        <v>208</v>
      </c>
      <c r="D13" s="9">
        <f>D14</f>
        <v>0</v>
      </c>
      <c r="E13" s="9">
        <f>E14</f>
        <v>0</v>
      </c>
      <c r="F13" s="22">
        <f t="shared" si="0"/>
        <v>0</v>
      </c>
    </row>
    <row r="14" spans="1:7" ht="42.75" x14ac:dyDescent="0.25">
      <c r="A14" s="3" t="s">
        <v>209</v>
      </c>
      <c r="B14" s="3">
        <v>861</v>
      </c>
      <c r="C14" s="52" t="s">
        <v>210</v>
      </c>
      <c r="D14" s="9">
        <f>D15+D16</f>
        <v>0</v>
      </c>
      <c r="E14" s="9">
        <f>E15+E16</f>
        <v>0</v>
      </c>
      <c r="F14" s="22">
        <f t="shared" si="0"/>
        <v>0</v>
      </c>
    </row>
    <row r="15" spans="1:7" ht="75" x14ac:dyDescent="0.25">
      <c r="A15" s="14" t="s">
        <v>211</v>
      </c>
      <c r="B15" s="15">
        <v>861</v>
      </c>
      <c r="C15" s="49" t="s">
        <v>212</v>
      </c>
      <c r="D15" s="17">
        <v>-143000</v>
      </c>
      <c r="E15" s="53">
        <v>-77011.199999999997</v>
      </c>
      <c r="F15" s="51">
        <f t="shared" si="0"/>
        <v>-65988.800000000003</v>
      </c>
    </row>
    <row r="16" spans="1:7" ht="90" x14ac:dyDescent="0.25">
      <c r="A16" s="14" t="s">
        <v>213</v>
      </c>
      <c r="B16" s="15">
        <v>861</v>
      </c>
      <c r="C16" s="49" t="s">
        <v>214</v>
      </c>
      <c r="D16" s="17">
        <v>143000</v>
      </c>
      <c r="E16" s="53">
        <v>77011.199999999997</v>
      </c>
      <c r="F16" s="51">
        <f t="shared" si="0"/>
        <v>65988.800000000003</v>
      </c>
    </row>
  </sheetData>
  <mergeCells count="2">
    <mergeCell ref="A1:F3"/>
    <mergeCell ref="A6:C6"/>
  </mergeCells>
  <pageMargins left="0.21000000000000002" right="0.17" top="0.75" bottom="0.17" header="0.3" footer="0.3"/>
  <pageSetup paperSize="9" scale="68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 фин-я дефицита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 Леонова</dc:creator>
  <cp:lastModifiedBy>Оксана Леонова</cp:lastModifiedBy>
  <cp:revision>1</cp:revision>
  <dcterms:created xsi:type="dcterms:W3CDTF">2006-09-16T00:00:00Z</dcterms:created>
  <dcterms:modified xsi:type="dcterms:W3CDTF">2025-05-14T15:09:04Z</dcterms:modified>
</cp:coreProperties>
</file>