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770" windowHeight="12750" activeTab="1"/>
  </bookViews>
  <sheets>
    <sheet name="Доходы" sheetId="2" r:id="rId1"/>
    <sheet name="Расходы" sheetId="1" r:id="rId2"/>
    <sheet name="Источники фин-я дефицита" sheetId="3" r:id="rId3"/>
  </sheets>
  <calcPr calcId="152511"/>
</workbook>
</file>

<file path=xl/calcChain.xml><?xml version="1.0" encoding="utf-8"?>
<calcChain xmlns="http://schemas.openxmlformats.org/spreadsheetml/2006/main">
  <c r="E5" i="2" l="1"/>
  <c r="E26" i="2"/>
  <c r="G16" i="2" l="1"/>
  <c r="F12" i="2" l="1"/>
  <c r="E30" i="1" l="1"/>
  <c r="D30" i="1"/>
  <c r="G34" i="1"/>
  <c r="F34" i="1"/>
  <c r="F9" i="3" l="1"/>
  <c r="F8" i="3"/>
  <c r="F11" i="3"/>
  <c r="F12" i="3"/>
  <c r="F13" i="3"/>
  <c r="F14" i="3"/>
  <c r="F15" i="3"/>
  <c r="F16" i="3"/>
  <c r="G29" i="1" l="1"/>
  <c r="D50" i="1"/>
  <c r="D57" i="1"/>
  <c r="E57" i="1"/>
  <c r="C57" i="1"/>
  <c r="D12" i="1"/>
  <c r="E12" i="1"/>
  <c r="C12" i="1"/>
  <c r="E18" i="1"/>
  <c r="D18" i="1"/>
  <c r="C18" i="1"/>
  <c r="C50" i="1"/>
  <c r="G51" i="1"/>
  <c r="C26" i="2"/>
  <c r="C17" i="2"/>
  <c r="C10" i="2"/>
  <c r="C8" i="2"/>
  <c r="C6" i="2"/>
  <c r="F6" i="1"/>
  <c r="F7" i="1"/>
  <c r="F8" i="1"/>
  <c r="F9" i="1"/>
  <c r="F10" i="1"/>
  <c r="F11" i="1"/>
  <c r="F13" i="1"/>
  <c r="F15" i="1"/>
  <c r="F16" i="1"/>
  <c r="F17" i="1"/>
  <c r="F19" i="1"/>
  <c r="F20" i="1"/>
  <c r="F21" i="1"/>
  <c r="F22" i="1"/>
  <c r="F24" i="1"/>
  <c r="F25" i="1"/>
  <c r="F26" i="1"/>
  <c r="F28" i="1"/>
  <c r="F29" i="1"/>
  <c r="F31" i="1"/>
  <c r="F32" i="1"/>
  <c r="F33" i="1"/>
  <c r="F35" i="1"/>
  <c r="F36" i="1"/>
  <c r="F38" i="1"/>
  <c r="F39" i="1"/>
  <c r="F41" i="1"/>
  <c r="F42" i="1"/>
  <c r="F43" i="1"/>
  <c r="F45" i="1"/>
  <c r="F46" i="1"/>
  <c r="F47" i="1"/>
  <c r="F48" i="1"/>
  <c r="F49" i="1"/>
  <c r="F52" i="1"/>
  <c r="F53" i="1"/>
  <c r="F55" i="1"/>
  <c r="F56" i="1"/>
  <c r="F58" i="1"/>
  <c r="F60" i="1"/>
  <c r="F7" i="2"/>
  <c r="F9" i="2"/>
  <c r="F11" i="2"/>
  <c r="F13" i="2"/>
  <c r="F14" i="2"/>
  <c r="F15" i="2"/>
  <c r="F18" i="2"/>
  <c r="F19" i="2"/>
  <c r="F20" i="2"/>
  <c r="F21" i="2"/>
  <c r="F23" i="2"/>
  <c r="F24" i="2"/>
  <c r="F25" i="2"/>
  <c r="F28" i="2"/>
  <c r="F29" i="2"/>
  <c r="F30" i="2"/>
  <c r="F31" i="2"/>
  <c r="C59" i="1"/>
  <c r="E59" i="1"/>
  <c r="D59" i="1"/>
  <c r="C54" i="1"/>
  <c r="C44" i="1"/>
  <c r="C40" i="1"/>
  <c r="C37" i="1"/>
  <c r="C30" i="1"/>
  <c r="C27" i="1"/>
  <c r="C23" i="1"/>
  <c r="C14" i="1"/>
  <c r="C5" i="1"/>
  <c r="C4" i="1" l="1"/>
  <c r="F18" i="1"/>
  <c r="F59" i="1"/>
  <c r="C5" i="2"/>
  <c r="C4" i="2" s="1"/>
  <c r="E10" i="3"/>
  <c r="D10" i="3"/>
  <c r="E7" i="3"/>
  <c r="D7" i="3"/>
  <c r="D6" i="3" l="1"/>
  <c r="F7" i="3"/>
  <c r="F10" i="3"/>
  <c r="E6" i="3"/>
  <c r="G31" i="1"/>
  <c r="E14" i="1"/>
  <c r="F14" i="1" s="1"/>
  <c r="E54" i="1"/>
  <c r="F54" i="1" s="1"/>
  <c r="D54" i="1"/>
  <c r="E50" i="1"/>
  <c r="F50" i="1" s="1"/>
  <c r="E44" i="1"/>
  <c r="F44" i="1" s="1"/>
  <c r="D44" i="1"/>
  <c r="E40" i="1"/>
  <c r="F40" i="1" s="1"/>
  <c r="D40" i="1"/>
  <c r="E37" i="1"/>
  <c r="F37" i="1" s="1"/>
  <c r="D37" i="1"/>
  <c r="F30" i="1"/>
  <c r="E27" i="1"/>
  <c r="F27" i="1" s="1"/>
  <c r="D27" i="1"/>
  <c r="E23" i="1"/>
  <c r="F23" i="1" s="1"/>
  <c r="D23" i="1"/>
  <c r="D14" i="1"/>
  <c r="F12" i="1"/>
  <c r="E5" i="1"/>
  <c r="F5" i="1" s="1"/>
  <c r="D5" i="1"/>
  <c r="G31" i="2"/>
  <c r="G30" i="2"/>
  <c r="G29" i="2"/>
  <c r="G28" i="2"/>
  <c r="F27" i="2"/>
  <c r="F26" i="2"/>
  <c r="D26" i="2"/>
  <c r="G25" i="2"/>
  <c r="G24" i="2"/>
  <c r="G23" i="2"/>
  <c r="G21" i="2"/>
  <c r="G20" i="2"/>
  <c r="G19" i="2"/>
  <c r="E17" i="2"/>
  <c r="F17" i="2" s="1"/>
  <c r="D17" i="2"/>
  <c r="G15" i="2"/>
  <c r="G14" i="2"/>
  <c r="G13" i="2"/>
  <c r="G11" i="2"/>
  <c r="E10" i="2"/>
  <c r="F10" i="2" s="1"/>
  <c r="D10" i="2"/>
  <c r="G9" i="2"/>
  <c r="E8" i="2"/>
  <c r="D8" i="2"/>
  <c r="G7" i="2"/>
  <c r="E6" i="2"/>
  <c r="F6" i="2" s="1"/>
  <c r="D6" i="2"/>
  <c r="F6" i="3" l="1"/>
  <c r="D5" i="2"/>
  <c r="D4" i="2" s="1"/>
  <c r="F5" i="2"/>
  <c r="F8" i="2"/>
  <c r="G26" i="2"/>
  <c r="G6" i="2"/>
  <c r="G17" i="2"/>
  <c r="G10" i="2"/>
  <c r="E4" i="1"/>
  <c r="F4" i="1" s="1"/>
  <c r="D4" i="1"/>
  <c r="G8" i="2"/>
  <c r="G27" i="2"/>
  <c r="G60" i="1"/>
  <c r="G59" i="1"/>
  <c r="G56" i="1"/>
  <c r="G55" i="1"/>
  <c r="G54" i="1"/>
  <c r="G53" i="1"/>
  <c r="G52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3" i="1"/>
  <c r="G32" i="1"/>
  <c r="G30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9" i="1"/>
  <c r="G8" i="1"/>
  <c r="G7" i="1"/>
  <c r="G6" i="1"/>
  <c r="G5" i="1"/>
  <c r="E4" i="2" l="1"/>
  <c r="F4" i="2" s="1"/>
  <c r="G5" i="2"/>
  <c r="G4" i="1"/>
  <c r="G4" i="2" l="1"/>
</calcChain>
</file>

<file path=xl/sharedStrings.xml><?xml version="1.0" encoding="utf-8"?>
<sst xmlns="http://schemas.openxmlformats.org/spreadsheetml/2006/main" count="217" uniqueCount="213">
  <si>
    <t>КФСР</t>
  </si>
  <si>
    <t>Наименование КФСР</t>
  </si>
  <si>
    <t>0100</t>
  </si>
  <si>
    <t>Общегосударственные вопросы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</si>
  <si>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</si>
  <si>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</si>
  <si>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</si>
  <si>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</si>
  <si>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</si>
  <si>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</si>
  <si>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</si>
  <si>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</si>
  <si>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</si>
  <si>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</si>
  <si>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0113</t>
  </si>
  <si>
    <t>Другие общегосударственные вопросы</t>
  </si>
  <si>
    <t>0200</t>
  </si>
  <si>
    <t>Национальная оборона</t>
  </si>
  <si>
    <t>0204</t>
  </si>
  <si>
    <t>Мобилизационная подготовка экономики</t>
  </si>
  <si>
    <t>0300</t>
  </si>
  <si>
    <t xml:space="preserve">Национальная безопасность и правоохранительная деятельность </t>
  </si>
  <si>
    <t>0304</t>
  </si>
  <si>
    <t>Органы юстиции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</si>
  <si>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</si>
  <si>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</si>
  <si>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</si>
  <si>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</si>
  <si>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</si>
  <si>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</si>
  <si>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0405</t>
  </si>
  <si>
    <t>Сельское хозяйство и рыболовство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</si>
  <si>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</si>
  <si>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</si>
  <si>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</si>
  <si>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</si>
  <si>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</si>
  <si>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</si>
  <si>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</si>
  <si>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 xml:space="preserve">Жилищно- коммунальное хозяйство 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</si>
  <si>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</si>
  <si>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</si>
  <si>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</si>
  <si>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</si>
  <si>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</si>
  <si>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</si>
  <si>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</si>
  <si>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</si>
  <si>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</si>
  <si>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</si>
  <si>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</si>
  <si>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</si>
  <si>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</si>
  <si>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 xml:space="preserve">Образование 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</si>
  <si>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</si>
  <si>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</si>
  <si>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</si>
  <si>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</si>
  <si>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</si>
  <si>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</si>
  <si>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</si>
  <si>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</si>
  <si>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</si>
  <si>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</si>
  <si>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</si>
  <si>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 и киноматография</t>
  </si>
  <si>
    <t>0801</t>
  </si>
  <si>
    <t>Культура</t>
  </si>
  <si>
    <t>0804</t>
  </si>
  <si>
    <t>Другие вопросы в области культуры, кинематографии</t>
  </si>
  <si>
    <t>0900</t>
  </si>
  <si>
    <t xml:space="preserve">Здравоохранение </t>
  </si>
  <si>
    <t>0901</t>
  </si>
  <si>
    <t>Стационарная медицинская помощь</t>
  </si>
  <si>
    <t>0902</t>
  </si>
  <si>
    <t>Амбулаторная помощь</t>
  </si>
  <si>
    <t>0909</t>
  </si>
  <si>
    <t>Другие вопросы в области здравоохранения</t>
  </si>
  <si>
    <t>1000</t>
  </si>
  <si>
    <t xml:space="preserve">Социальная политика 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</si>
  <si>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</si>
  <si>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</si>
  <si>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</si>
  <si>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</si>
  <si>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</si>
  <si>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</si>
  <si>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</si>
  <si>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</si>
  <si>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</si>
  <si>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</si>
  <si>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</si>
  <si>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</si>
  <si>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1102</t>
  </si>
  <si>
    <t>Массовый спорт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</si>
  <si>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</si>
  <si>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</si>
  <si>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</si>
  <si>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</si>
  <si>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1202</t>
  </si>
  <si>
    <t>Периодическая печать и издательства</t>
  </si>
  <si>
    <t>1204</t>
  </si>
  <si>
    <t>Другие вопросы в области средств массовой информации</t>
  </si>
  <si>
    <t>1300</t>
  </si>
  <si>
    <t>Обслуживание государственного (муниципального) долга</t>
  </si>
  <si>
    <t>1301</t>
  </si>
  <si>
    <t>Обслуживание государственного (муниципального) внутреннего долга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</si>
  <si>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</si>
  <si>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</si>
  <si>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</si>
  <si>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</si>
  <si>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1101</t>
  </si>
  <si>
    <t>Физическая культура</t>
  </si>
  <si>
    <t>Код бюджетной классификации</t>
  </si>
  <si>
    <t>Наименование показателей</t>
  </si>
  <si>
    <t>Доходы бюджета, всего</t>
  </si>
  <si>
    <t>1.00.00.00.0.00.0.000</t>
  </si>
  <si>
    <t>Налоговые и неналоговые доходы</t>
  </si>
  <si>
    <t>1.01.00.00.0.00.0.000</t>
  </si>
  <si>
    <t>Налоги на прибыль, доходы</t>
  </si>
  <si>
    <t>1.01.02.00.0.01.0.000</t>
  </si>
  <si>
    <t>Налог на доходы физических лиц</t>
  </si>
  <si>
    <t>1.03.00.00.0.00.0.000</t>
  </si>
  <si>
    <t>Налоги на товары (работы, услуги), реализуемые на территории Российской Федерации</t>
  </si>
  <si>
    <t>1.03.02.00.0.01.0.000</t>
  </si>
  <si>
    <t>Акцизы по подакцизным товарам (продукции), производимым на территории Российской Федерации</t>
  </si>
  <si>
    <t>1.05.00.00.0.00.0.000</t>
  </si>
  <si>
    <t>Налоги на совокупный доход</t>
  </si>
  <si>
    <t>1.05.01.00.0.01.0.000</t>
  </si>
  <si>
    <t>Налог, взимаемый в связи с применением упрощенной системы налогообложения</t>
  </si>
  <si>
    <t>1.05.02.00.0.02.0.000</t>
  </si>
  <si>
    <t>Единый налог на вмененный доход для отдельных видов деятельности</t>
  </si>
  <si>
    <t>1.05.03.00.0.01.0.000</t>
  </si>
  <si>
    <t>Единый сельскохозяйственный налог</t>
  </si>
  <si>
    <t>1.05.04.00.0.02.0.000</t>
  </si>
  <si>
    <t>Налог, взимаемый в связи 
с применением патентной системы налогообложения</t>
  </si>
  <si>
    <t>1.08.00.00.0.00.0.000</t>
  </si>
  <si>
    <t>Государственная пошлина</t>
  </si>
  <si>
    <t>1.11.00.00.0.00.0.000</t>
  </si>
  <si>
    <t>Доходы от использования имущества, находящегося в государственной и муниципальной собственности</t>
  </si>
  <si>
    <t>1.11.03.00.0.00.0.000</t>
  </si>
  <si>
    <t>Проценты, полученные от предоставления бюджетных кредитов внутри страны</t>
  </si>
  <si>
    <t>1.11.05.00.0.00.0.000</t>
  </si>
  <si>
    <t>1.11.09.00.0.00.0.000</t>
  </si>
  <si>
    <t>1.12.00.00.0.00.0.000</t>
  </si>
  <si>
    <t>Платежи при пользовании природными ресурсами</t>
  </si>
  <si>
    <t>1.13.00.00.0.00.0.000</t>
  </si>
  <si>
    <t>Доходы от оказания платных услуг (работ) и компенсации затрат государства</t>
  </si>
  <si>
    <t>1.14.00.00.0.00.0.000</t>
  </si>
  <si>
    <t>1.16.00.00.0.00.0.000</t>
  </si>
  <si>
    <t>Штрафы, санкции, возмещение ущерба</t>
  </si>
  <si>
    <t>1.17.00.00.0.00.0.000</t>
  </si>
  <si>
    <t>Прочие неналоговые доходы</t>
  </si>
  <si>
    <t>2.00.00.00.0.00.0.000</t>
  </si>
  <si>
    <t>Безвозмездные поступления</t>
  </si>
  <si>
    <t>2.02.00.00.0.00.0.000</t>
  </si>
  <si>
    <t>Безвозмездные поступления от других бюджетов бюджетной системы Российской Федерации</t>
  </si>
  <si>
    <t>2.02.01.00.0.00.0.000</t>
  </si>
  <si>
    <t>Дотации бюджетам субъектов Российской Федерации 
и муниципальных образований</t>
  </si>
  <si>
    <t>2.02.02.00.0.00.0.000</t>
  </si>
  <si>
    <t>Субсидии бюджетам бюджетной системы Российской Федерации (межбюджетные субсидии)</t>
  </si>
  <si>
    <t>2.02.03.00.0.00.0.000</t>
  </si>
  <si>
    <t>Субвенции бюджетам субъектов Российской Федерации 
и муниципальных образований</t>
  </si>
  <si>
    <t>2.02.04.00.0.00.0.000</t>
  </si>
  <si>
    <t>Иные межбюджетные трансферты</t>
  </si>
  <si>
    <t>Расходы бюджета, всего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</si>
  <si>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
и муниципальных унитарных предприятий, в том числе казенных)</t>
  </si>
  <si>
    <t>Прочие доходы от использования имущества и прав, находящихся 
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</si>
  <si>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Код главного администратора источников внутреннего финансирования дефицита районного бюджета</t>
  </si>
  <si>
    <t>Наименование кода группы, подгруппы, статьи, вида источника внутреннего финансирования дефицита бюджета</t>
  </si>
  <si>
    <t>01 02 00 00 00 0000 00</t>
  </si>
  <si>
    <t>Кредиты кредитных организаций в валюте Российской Федерации</t>
  </si>
  <si>
    <t>01 02 00 00 00 0000 700</t>
  </si>
  <si>
    <t>Получение кредитов от кредитных организаций в валюте Российской Федерации</t>
  </si>
  <si>
    <t>01 02 00 00 00 0000 800</t>
  </si>
  <si>
    <t>Погашение кредитов, предоставленных кредитными организациями в валюте Российской Федерации</t>
  </si>
  <si>
    <t>01 00 00 00 00 0000 000</t>
  </si>
  <si>
    <t>Изменение остатков средств на счетах по учету средств бюджетов</t>
  </si>
  <si>
    <t>01 05 00 00 00 0000 500</t>
  </si>
  <si>
    <t>Увеличение остатков средств бюджетов</t>
  </si>
  <si>
    <t>01 05 00 00 00 0000 600</t>
  </si>
  <si>
    <t>Уменьшение остатков средств бюджетов</t>
  </si>
  <si>
    <t>01 06 00 00 00 0000 000</t>
  </si>
  <si>
    <t>Иные источники внутреннего финансирования дефицитов бюджетов</t>
  </si>
  <si>
    <t>01 06 05 00 00 0000 000</t>
  </si>
  <si>
    <t>Бюджетные кредиты, предоставленные внутри страны в валюте Российской Федерации</t>
  </si>
  <si>
    <t>01 06 05 02 05 0000 540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</si>
  <si>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</si>
  <si>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01 06 05 02 05 0000 640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</si>
  <si>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</si>
  <si>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Всего средств, направленных на покрытие дефицита</t>
  </si>
  <si>
    <t>% исполнения к уточненным бюджетным назначениям</t>
  </si>
  <si>
    <t>% исполнения к первоначально утвержденным бюджетным назначениям</t>
  </si>
  <si>
    <t>Доходы от продажи материальных 
и нематериальных активов</t>
  </si>
  <si>
    <t>Неисполненные назначения</t>
  </si>
  <si>
    <t>тыс. руб.</t>
  </si>
  <si>
    <t>Певоначально утвержденные бюджетные назначения на 2023 г., тыс. руб.</t>
  </si>
  <si>
    <t>Уточненные бюджетные назначения на 2023 г.,          тыс. руб.</t>
  </si>
  <si>
    <t>Фактическое исполнение за 2023 г.,         тыс. руб.</t>
  </si>
  <si>
    <t>Сведения об исполнении доходов бюджета муниципального района «Белгородский район» Белгородской области 
за 2023 год в сравнении с первоначально утвержденными значениями и с уточненными значениями с учетом внесения изменений</t>
  </si>
  <si>
    <t>Уточненные бюджетные назначения на 2023 г., тыс. руб.</t>
  </si>
  <si>
    <t>Фактическое исполнение за 2023 г., тыс. руб.</t>
  </si>
  <si>
    <t>Сведения об исполнении расходов бюджета муниципального района «Белгородский район» Белгородской области 
за 2023 год в сравнении с первоначально утвержденными значениями и с уточненными значениями с учетом внесения изменений</t>
  </si>
  <si>
    <t>Бюджетные назначения на 2023 г.</t>
  </si>
  <si>
    <t>Фактическое исполнение за 2023 г.</t>
  </si>
  <si>
    <t>Источники финансирования дефицита бюджета за 2023 год</t>
  </si>
  <si>
    <t>0705</t>
  </si>
  <si>
    <t>Профессиональная подготовка, переподготовка и повышение квалификации</t>
  </si>
  <si>
    <t>2.18.00.00.0.00.0.000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</si>
  <si>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</si>
  <si>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2.19.00.00.0.00.0.000</t>
  </si>
  <si>
    <t>Возврат остатков субсидий, субвенций и иных межбюджетных трансфертов, имеющих целевое назначение, прошлых лет</t>
  </si>
  <si>
    <t>1.09.00.00.0.00.0.000</t>
  </si>
  <si>
    <t>Задолженность и перерасчеты по отмененным налогам, сборам и иным обязательным платежам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</si>
</sst>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_ ;[Red]\-#,##0.0\ "/>
  </numFmts>
  <fonts count="14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color rgb="FF000000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0">
    <xf numFmtId="0" fontId="0" fillId="0" borderId="0" xfId="0"/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 readingOrder="1"/>
    </xf>
    <xf numFmtId="0" fontId="6" fillId="0" borderId="1" xfId="1" applyFont="1" applyBorder="1" applyAlignment="1">
      <alignment horizontal="center" vertical="center" wrapText="1" readingOrder="1"/>
    </xf>
    <xf numFmtId="0" fontId="7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165" fontId="0" fillId="0" borderId="0" xfId="0" applyNumberFormat="1"/>
    <xf numFmtId="49" fontId="0" fillId="0" borderId="0" xfId="0" applyNumberFormat="1"/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/>
    </xf>
    <xf numFmtId="0" fontId="0" fillId="0" borderId="0" xfId="0" applyAlignment="1">
      <alignment vertical="top"/>
    </xf>
    <xf numFmtId="2" fontId="5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164" fontId="6" fillId="0" borderId="1" xfId="1" applyNumberFormat="1" applyFont="1" applyBorder="1" applyAlignment="1">
      <alignment horizontal="center" vertical="center" wrapText="1" readingOrder="1"/>
    </xf>
    <xf numFmtId="0" fontId="11" fillId="0" borderId="1" xfId="0" applyFont="1" applyBorder="1" applyAlignment="1">
      <alignment horizontal="left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0" fontId="12" fillId="0" borderId="0" xfId="0" applyFont="1"/>
    <xf numFmtId="164" fontId="0" fillId="0" borderId="0" xfId="0" applyNumberFormat="1"/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wrapText="1"/>
    </xf>
    <xf numFmtId="0" fontId="9" fillId="0" borderId="5" xfId="0" applyFont="1" applyBorder="1" applyAlignment="1">
      <alignment horizontal="right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 readingOrder="1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topLeftCell="A19" workbookViewId="0">
      <selection activeCell="F32" sqref="F32"/>
    </sheetView>
  </sheetViews>
  <sheetFormatPr defaultRowHeight="15" x14ac:dyDescent="0.25"/>
  <cols>
    <col min="1" max="1" width="21" customWidth="1"/>
    <col min="2" max="2" width="45.42578125" style="22" customWidth="1"/>
    <col min="3" max="3" width="22.85546875" style="22" customWidth="1"/>
    <col min="4" max="4" width="17.140625" customWidth="1"/>
    <col min="5" max="5" width="16.42578125" customWidth="1"/>
    <col min="6" max="6" width="17.7109375" customWidth="1"/>
    <col min="7" max="7" width="17.140625" customWidth="1"/>
  </cols>
  <sheetData>
    <row r="1" spans="1:9" ht="60.75" customHeight="1" x14ac:dyDescent="0.25">
      <c r="A1" s="50" t="s">
        <v>198</v>
      </c>
      <c r="B1" s="50"/>
      <c r="C1" s="50"/>
      <c r="D1" s="50"/>
      <c r="E1" s="50"/>
      <c r="F1" s="50"/>
      <c r="G1" s="50"/>
    </row>
    <row r="2" spans="1:9" ht="15.75" x14ac:dyDescent="0.25">
      <c r="A2" s="10"/>
      <c r="B2" s="10"/>
      <c r="C2" s="10"/>
      <c r="D2" s="10"/>
      <c r="E2" s="10"/>
      <c r="F2" s="10"/>
      <c r="G2" s="10"/>
    </row>
    <row r="3" spans="1:9" ht="96" customHeight="1" x14ac:dyDescent="0.25">
      <c r="A3" s="11" t="s">
        <v>112</v>
      </c>
      <c r="B3" s="11" t="s">
        <v>113</v>
      </c>
      <c r="C3" s="1" t="s">
        <v>195</v>
      </c>
      <c r="D3" s="1" t="s">
        <v>196</v>
      </c>
      <c r="E3" s="1" t="s">
        <v>197</v>
      </c>
      <c r="F3" s="2" t="s">
        <v>191</v>
      </c>
      <c r="G3" s="2" t="s">
        <v>190</v>
      </c>
    </row>
    <row r="4" spans="1:9" ht="24" customHeight="1" x14ac:dyDescent="0.25">
      <c r="A4" s="51" t="s">
        <v>114</v>
      </c>
      <c r="B4" s="52"/>
      <c r="C4" s="40">
        <f>C5+C26</f>
        <v>7576300.7999999998</v>
      </c>
      <c r="D4" s="40">
        <f>D5+D26</f>
        <v>7797861</v>
      </c>
      <c r="E4" s="40">
        <f>E5+E26</f>
        <v>7825189.9500000002</v>
      </c>
      <c r="F4" s="40">
        <f>E4/C4*100</f>
        <v>103.28510121984597</v>
      </c>
      <c r="G4" s="41">
        <f t="shared" ref="G4:G11" si="0">E4/D4*100</f>
        <v>100.35046726275321</v>
      </c>
    </row>
    <row r="5" spans="1:9" ht="28.5" x14ac:dyDescent="0.25">
      <c r="A5" s="11" t="s">
        <v>115</v>
      </c>
      <c r="B5" s="11" t="s">
        <v>116</v>
      </c>
      <c r="C5" s="12">
        <f>C6+C8+C10+C15+C17+C21+C22+C23+C24+C25</f>
        <v>1613898</v>
      </c>
      <c r="D5" s="12">
        <f>D6+D8+D10+D15+D17+D21+D22+D23+D24+D25</f>
        <v>1733158</v>
      </c>
      <c r="E5" s="12">
        <f>E6+E8+E10+E15+E17+E21+E22+E23+E24+E25+E16</f>
        <v>1796555.5000000002</v>
      </c>
      <c r="F5" s="12">
        <f t="shared" ref="F5:F31" si="1">E5/C5*100</f>
        <v>111.3177846431435</v>
      </c>
      <c r="G5" s="13">
        <f t="shared" si="0"/>
        <v>103.65791808940673</v>
      </c>
      <c r="H5" s="14"/>
      <c r="I5" s="15"/>
    </row>
    <row r="6" spans="1:9" ht="28.5" x14ac:dyDescent="0.25">
      <c r="A6" s="11" t="s">
        <v>117</v>
      </c>
      <c r="B6" s="11" t="s">
        <v>118</v>
      </c>
      <c r="C6" s="12">
        <f>C7</f>
        <v>1301221</v>
      </c>
      <c r="D6" s="12">
        <f>D7</f>
        <v>1418497</v>
      </c>
      <c r="E6" s="12">
        <f>E7</f>
        <v>1474462.6</v>
      </c>
      <c r="F6" s="12">
        <f t="shared" si="1"/>
        <v>113.31377221855475</v>
      </c>
      <c r="G6" s="13">
        <f t="shared" si="0"/>
        <v>103.94541546439649</v>
      </c>
      <c r="H6" s="14"/>
    </row>
    <row r="7" spans="1:9" x14ac:dyDescent="0.25">
      <c r="A7" s="34" t="s">
        <v>119</v>
      </c>
      <c r="B7" s="16" t="s">
        <v>120</v>
      </c>
      <c r="C7" s="17">
        <v>1301221</v>
      </c>
      <c r="D7" s="17">
        <v>1418497</v>
      </c>
      <c r="E7" s="17">
        <v>1474462.6</v>
      </c>
      <c r="F7" s="17">
        <f t="shared" si="1"/>
        <v>113.31377221855475</v>
      </c>
      <c r="G7" s="18">
        <f t="shared" si="0"/>
        <v>103.94541546439649</v>
      </c>
      <c r="H7" s="14"/>
    </row>
    <row r="8" spans="1:9" ht="42.75" x14ac:dyDescent="0.25">
      <c r="A8" s="11" t="s">
        <v>121</v>
      </c>
      <c r="B8" s="11" t="s">
        <v>122</v>
      </c>
      <c r="C8" s="12">
        <f>C9</f>
        <v>75298</v>
      </c>
      <c r="D8" s="12">
        <f>D9</f>
        <v>80298</v>
      </c>
      <c r="E8" s="12">
        <f>E9</f>
        <v>87626.4</v>
      </c>
      <c r="F8" s="12">
        <f t="shared" si="1"/>
        <v>116.37281202687986</v>
      </c>
      <c r="G8" s="13">
        <f t="shared" si="0"/>
        <v>109.1265037734439</v>
      </c>
      <c r="H8" s="14"/>
    </row>
    <row r="9" spans="1:9" ht="45" x14ac:dyDescent="0.25">
      <c r="A9" s="16" t="s">
        <v>123</v>
      </c>
      <c r="B9" s="16" t="s">
        <v>124</v>
      </c>
      <c r="C9" s="17">
        <v>75298</v>
      </c>
      <c r="D9" s="17">
        <v>80298</v>
      </c>
      <c r="E9" s="17">
        <v>87626.4</v>
      </c>
      <c r="F9" s="17">
        <f t="shared" si="1"/>
        <v>116.37281202687986</v>
      </c>
      <c r="G9" s="18">
        <f t="shared" si="0"/>
        <v>109.1265037734439</v>
      </c>
      <c r="H9" s="14"/>
    </row>
    <row r="10" spans="1:9" ht="28.5" x14ac:dyDescent="0.25">
      <c r="A10" s="11" t="s">
        <v>125</v>
      </c>
      <c r="B10" s="11" t="s">
        <v>126</v>
      </c>
      <c r="C10" s="12">
        <f>C11+C12+C13+C14</f>
        <v>71844</v>
      </c>
      <c r="D10" s="12">
        <f>D11+D12+D13+D14</f>
        <v>65490</v>
      </c>
      <c r="E10" s="12">
        <f>E11+E12+E13+E14</f>
        <v>64687.199999999997</v>
      </c>
      <c r="F10" s="12">
        <f t="shared" si="1"/>
        <v>90.038416569233334</v>
      </c>
      <c r="G10" s="13">
        <f t="shared" si="0"/>
        <v>98.77416399450297</v>
      </c>
      <c r="H10" s="14"/>
    </row>
    <row r="11" spans="1:9" ht="30" x14ac:dyDescent="0.25">
      <c r="A11" s="16" t="s">
        <v>127</v>
      </c>
      <c r="B11" s="16" t="s">
        <v>128</v>
      </c>
      <c r="C11" s="17">
        <v>11928</v>
      </c>
      <c r="D11" s="17">
        <v>14860</v>
      </c>
      <c r="E11" s="17">
        <v>14864.8</v>
      </c>
      <c r="F11" s="17">
        <f t="shared" si="1"/>
        <v>124.62105969148223</v>
      </c>
      <c r="G11" s="18">
        <f t="shared" si="0"/>
        <v>100.03230148048452</v>
      </c>
      <c r="H11" s="14"/>
    </row>
    <row r="12" spans="1:9" ht="30" x14ac:dyDescent="0.25">
      <c r="A12" s="16" t="s">
        <v>129</v>
      </c>
      <c r="B12" s="16" t="s">
        <v>130</v>
      </c>
      <c r="C12" s="17">
        <v>0</v>
      </c>
      <c r="D12" s="17">
        <v>0</v>
      </c>
      <c r="E12" s="17">
        <v>-872</v>
      </c>
      <c r="F12" s="17" t="e">
        <f t="shared" si="1"/>
        <v>#DIV/0!</v>
      </c>
      <c r="G12" s="18">
        <v>0</v>
      </c>
      <c r="H12" s="14"/>
    </row>
    <row r="13" spans="1:9" x14ac:dyDescent="0.25">
      <c r="A13" s="16" t="s">
        <v>131</v>
      </c>
      <c r="B13" s="16" t="s">
        <v>132</v>
      </c>
      <c r="C13" s="17">
        <v>5244</v>
      </c>
      <c r="D13" s="17">
        <v>19869</v>
      </c>
      <c r="E13" s="17">
        <v>19869.900000000001</v>
      </c>
      <c r="F13" s="17">
        <f t="shared" si="1"/>
        <v>378.90732265446229</v>
      </c>
      <c r="G13" s="18">
        <f>E13/D13*100</f>
        <v>100.00452966933415</v>
      </c>
      <c r="H13" s="14"/>
    </row>
    <row r="14" spans="1:9" ht="45" x14ac:dyDescent="0.25">
      <c r="A14" s="16" t="s">
        <v>133</v>
      </c>
      <c r="B14" s="16" t="s">
        <v>134</v>
      </c>
      <c r="C14" s="17">
        <v>54672</v>
      </c>
      <c r="D14" s="17">
        <v>30761</v>
      </c>
      <c r="E14" s="17">
        <v>30824.5</v>
      </c>
      <c r="F14" s="17">
        <f t="shared" si="1"/>
        <v>56.380779923909863</v>
      </c>
      <c r="G14" s="18">
        <f>E14/D14*100</f>
        <v>100.20643022008386</v>
      </c>
      <c r="H14" s="14"/>
    </row>
    <row r="15" spans="1:9" ht="28.5" x14ac:dyDescent="0.25">
      <c r="A15" s="11" t="s">
        <v>135</v>
      </c>
      <c r="B15" s="11" t="s">
        <v>136</v>
      </c>
      <c r="C15" s="12">
        <v>25017</v>
      </c>
      <c r="D15" s="12">
        <v>19725</v>
      </c>
      <c r="E15" s="12">
        <v>19898.3</v>
      </c>
      <c r="F15" s="12">
        <f t="shared" si="1"/>
        <v>79.539113402886031</v>
      </c>
      <c r="G15" s="13">
        <f>E15/D15*100</f>
        <v>100.87858048162231</v>
      </c>
      <c r="H15" s="14"/>
    </row>
    <row r="16" spans="1:9" ht="42.75" x14ac:dyDescent="0.25">
      <c r="A16" s="11" t="s">
        <v>211</v>
      </c>
      <c r="B16" s="11" t="s">
        <v>212</v>
      </c>
      <c r="C16" s="3">
        <v>0</v>
      </c>
      <c r="D16" s="3">
        <v>0</v>
      </c>
      <c r="E16" s="13">
        <v>-2</v>
      </c>
      <c r="F16" s="3">
        <v>0</v>
      </c>
      <c r="G16" s="45" t="e">
        <f>E16/D16*100</f>
        <v>#DIV/0!</v>
      </c>
      <c r="H16" s="14"/>
    </row>
    <row r="17" spans="1:8" ht="42.75" x14ac:dyDescent="0.25">
      <c r="A17" s="11" t="s">
        <v>137</v>
      </c>
      <c r="B17" s="11" t="s">
        <v>138</v>
      </c>
      <c r="C17" s="12">
        <f>C18+C19+C20</f>
        <v>105636</v>
      </c>
      <c r="D17" s="12">
        <f>D18+D19+D20</f>
        <v>96767</v>
      </c>
      <c r="E17" s="12">
        <f>E18+E19+E20</f>
        <v>97178.5</v>
      </c>
      <c r="F17" s="12">
        <f t="shared" si="1"/>
        <v>91.993733197016169</v>
      </c>
      <c r="G17" s="13">
        <f>E17/D17*100</f>
        <v>100.42524827678858</v>
      </c>
      <c r="H17" s="14"/>
    </row>
    <row r="18" spans="1:8" ht="30" x14ac:dyDescent="0.25">
      <c r="A18" s="34" t="s">
        <v>139</v>
      </c>
      <c r="B18" s="16" t="s">
        <v>140</v>
      </c>
      <c r="C18" s="17">
        <v>108</v>
      </c>
      <c r="D18" s="17">
        <v>15</v>
      </c>
      <c r="E18" s="17">
        <v>14.5</v>
      </c>
      <c r="F18" s="17">
        <f t="shared" si="1"/>
        <v>13.425925925925927</v>
      </c>
      <c r="G18" s="18">
        <v>0</v>
      </c>
      <c r="H18" s="14"/>
    </row>
    <row r="19" spans="1:8" ht="120" x14ac:dyDescent="0.25">
      <c r="A19" s="16" t="s">
        <v>141</v>
      </c>
      <c r="B19" s="16" t="s">
        <v>165</v>
      </c>
      <c r="C19" s="17">
        <v>98532</v>
      </c>
      <c r="D19" s="17">
        <v>87720</v>
      </c>
      <c r="E19" s="17">
        <v>88010</v>
      </c>
      <c r="F19" s="17">
        <f t="shared" si="1"/>
        <v>89.321235740673075</v>
      </c>
      <c r="G19" s="18">
        <f>E19/D19*100</f>
        <v>100.33059735522116</v>
      </c>
      <c r="H19" s="14"/>
    </row>
    <row r="20" spans="1:8" ht="105" x14ac:dyDescent="0.25">
      <c r="A20" s="16" t="s">
        <v>142</v>
      </c>
      <c r="B20" s="16" t="s">
        <v>166</v>
      </c>
      <c r="C20" s="17">
        <v>6996</v>
      </c>
      <c r="D20" s="17">
        <v>9032</v>
      </c>
      <c r="E20" s="17">
        <v>9154</v>
      </c>
      <c r="F20" s="17">
        <f t="shared" si="1"/>
        <v>130.84619782732992</v>
      </c>
      <c r="G20" s="18">
        <f>E20/D20*100</f>
        <v>101.35075287865367</v>
      </c>
      <c r="H20" s="14"/>
    </row>
    <row r="21" spans="1:8" ht="28.5" x14ac:dyDescent="0.25">
      <c r="A21" s="19" t="s">
        <v>143</v>
      </c>
      <c r="B21" s="19" t="s">
        <v>144</v>
      </c>
      <c r="C21" s="20">
        <v>2262</v>
      </c>
      <c r="D21" s="20">
        <v>5040</v>
      </c>
      <c r="E21" s="20">
        <v>5041.3</v>
      </c>
      <c r="F21" s="12">
        <f t="shared" si="1"/>
        <v>222.86914235190096</v>
      </c>
      <c r="G21" s="21">
        <f>E21/D21*100</f>
        <v>100.02579365079364</v>
      </c>
      <c r="H21" s="14"/>
    </row>
    <row r="22" spans="1:8" ht="28.5" x14ac:dyDescent="0.25">
      <c r="A22" s="11" t="s">
        <v>145</v>
      </c>
      <c r="B22" s="11" t="s">
        <v>146</v>
      </c>
      <c r="C22" s="12">
        <v>0</v>
      </c>
      <c r="D22" s="12">
        <v>300</v>
      </c>
      <c r="E22" s="12">
        <v>300.39999999999998</v>
      </c>
      <c r="F22" s="12">
        <v>0</v>
      </c>
      <c r="G22" s="13">
        <v>0</v>
      </c>
      <c r="H22" s="14"/>
    </row>
    <row r="23" spans="1:8" ht="28.5" x14ac:dyDescent="0.25">
      <c r="A23" s="19" t="s">
        <v>147</v>
      </c>
      <c r="B23" s="19" t="s">
        <v>192</v>
      </c>
      <c r="C23" s="20">
        <v>18250</v>
      </c>
      <c r="D23" s="20">
        <v>38514</v>
      </c>
      <c r="E23" s="20">
        <v>38724.6</v>
      </c>
      <c r="F23" s="12">
        <f t="shared" si="1"/>
        <v>212.18958904109587</v>
      </c>
      <c r="G23" s="21">
        <f t="shared" ref="G23:G31" si="2">E23/D23*100</f>
        <v>100.54681414550552</v>
      </c>
      <c r="H23" s="14"/>
    </row>
    <row r="24" spans="1:8" ht="28.5" x14ac:dyDescent="0.25">
      <c r="A24" s="11" t="s">
        <v>148</v>
      </c>
      <c r="B24" s="11" t="s">
        <v>149</v>
      </c>
      <c r="C24" s="12">
        <v>9653</v>
      </c>
      <c r="D24" s="12">
        <v>7896</v>
      </c>
      <c r="E24" s="12">
        <v>7999.1</v>
      </c>
      <c r="F24" s="12">
        <f t="shared" si="1"/>
        <v>82.866466383507714</v>
      </c>
      <c r="G24" s="13">
        <f t="shared" si="2"/>
        <v>101.30572441742656</v>
      </c>
      <c r="H24" s="14"/>
    </row>
    <row r="25" spans="1:8" ht="28.5" x14ac:dyDescent="0.25">
      <c r="A25" s="11" t="s">
        <v>150</v>
      </c>
      <c r="B25" s="11" t="s">
        <v>151</v>
      </c>
      <c r="C25" s="12">
        <v>4717</v>
      </c>
      <c r="D25" s="12">
        <v>631</v>
      </c>
      <c r="E25" s="12">
        <v>639.1</v>
      </c>
      <c r="F25" s="12">
        <f t="shared" si="1"/>
        <v>13.548865804536783</v>
      </c>
      <c r="G25" s="13">
        <f t="shared" si="2"/>
        <v>101.28367670364501</v>
      </c>
      <c r="H25" s="14"/>
    </row>
    <row r="26" spans="1:8" ht="28.5" x14ac:dyDescent="0.25">
      <c r="A26" s="11" t="s">
        <v>152</v>
      </c>
      <c r="B26" s="11" t="s">
        <v>153</v>
      </c>
      <c r="C26" s="12">
        <f>C28+C29+C30+C31</f>
        <v>5962402.7999999998</v>
      </c>
      <c r="D26" s="12">
        <f>D28+D29+D30+D31</f>
        <v>6064703</v>
      </c>
      <c r="E26" s="12">
        <f>E28+E29+E30+E31+E32+E33</f>
        <v>6028634.4500000002</v>
      </c>
      <c r="F26" s="12">
        <f t="shared" si="1"/>
        <v>101.11082146278343</v>
      </c>
      <c r="G26" s="13">
        <f t="shared" si="2"/>
        <v>99.405270958858168</v>
      </c>
      <c r="H26" s="14"/>
    </row>
    <row r="27" spans="1:8" ht="42.75" x14ac:dyDescent="0.25">
      <c r="A27" s="11" t="s">
        <v>154</v>
      </c>
      <c r="B27" s="11" t="s">
        <v>155</v>
      </c>
      <c r="C27" s="12">
        <v>5962402.7999999998</v>
      </c>
      <c r="D27" s="12">
        <v>6064703</v>
      </c>
      <c r="E27" s="12">
        <v>6029586.2000000002</v>
      </c>
      <c r="F27" s="12">
        <f t="shared" si="1"/>
        <v>101.12678398715364</v>
      </c>
      <c r="G27" s="13">
        <f t="shared" si="2"/>
        <v>99.420964225288529</v>
      </c>
      <c r="H27" s="14"/>
    </row>
    <row r="28" spans="1:8" ht="42.75" x14ac:dyDescent="0.25">
      <c r="A28" s="19" t="s">
        <v>156</v>
      </c>
      <c r="B28" s="19" t="s">
        <v>157</v>
      </c>
      <c r="C28" s="20">
        <v>817941.6</v>
      </c>
      <c r="D28" s="20">
        <v>823641.59999999998</v>
      </c>
      <c r="E28" s="20">
        <v>823641.59999999998</v>
      </c>
      <c r="F28" s="12">
        <f t="shared" si="1"/>
        <v>100.69687126807096</v>
      </c>
      <c r="G28" s="21">
        <f t="shared" si="2"/>
        <v>100</v>
      </c>
      <c r="H28" s="14"/>
    </row>
    <row r="29" spans="1:8" ht="42.75" x14ac:dyDescent="0.25">
      <c r="A29" s="11" t="s">
        <v>158</v>
      </c>
      <c r="B29" s="11" t="s">
        <v>159</v>
      </c>
      <c r="C29" s="12">
        <v>513523.20000000001</v>
      </c>
      <c r="D29" s="12">
        <v>685471.9</v>
      </c>
      <c r="E29" s="12">
        <v>674229.2</v>
      </c>
      <c r="F29" s="12">
        <f t="shared" si="1"/>
        <v>131.29478862882922</v>
      </c>
      <c r="G29" s="13">
        <f t="shared" si="2"/>
        <v>98.359859827952093</v>
      </c>
      <c r="H29" s="14"/>
    </row>
    <row r="30" spans="1:8" ht="42.75" x14ac:dyDescent="0.25">
      <c r="A30" s="19" t="s">
        <v>160</v>
      </c>
      <c r="B30" s="19" t="s">
        <v>161</v>
      </c>
      <c r="C30" s="20">
        <v>4045736.8</v>
      </c>
      <c r="D30" s="20">
        <v>3943994.2</v>
      </c>
      <c r="E30" s="20">
        <v>3920120.2</v>
      </c>
      <c r="F30" s="12">
        <f t="shared" si="1"/>
        <v>96.895087194006308</v>
      </c>
      <c r="G30" s="21">
        <f t="shared" si="2"/>
        <v>99.394674566204984</v>
      </c>
      <c r="H30" s="14"/>
    </row>
    <row r="31" spans="1:8" ht="28.5" x14ac:dyDescent="0.25">
      <c r="A31" s="11" t="s">
        <v>162</v>
      </c>
      <c r="B31" s="11" t="s">
        <v>163</v>
      </c>
      <c r="C31" s="12">
        <v>585201.19999999995</v>
      </c>
      <c r="D31" s="12">
        <v>611595.30000000005</v>
      </c>
      <c r="E31" s="12">
        <v>611595.19999999995</v>
      </c>
      <c r="F31" s="12">
        <f t="shared" si="1"/>
        <v>104.51024365636981</v>
      </c>
      <c r="G31" s="13">
        <f t="shared" si="2"/>
        <v>99.999983649318409</v>
      </c>
    </row>
    <row r="32" spans="1:8" ht="128.25" x14ac:dyDescent="0.25">
      <c r="A32" s="11" t="s">
        <v>207</v>
      </c>
      <c r="B32" s="11" t="s">
        <v>208</v>
      </c>
      <c r="C32" s="48"/>
      <c r="D32" s="49"/>
      <c r="E32" s="13">
        <v>256.7</v>
      </c>
      <c r="F32" s="12"/>
      <c r="G32" s="45"/>
    </row>
    <row r="33" spans="1:7" ht="57" x14ac:dyDescent="0.25">
      <c r="A33" s="11" t="s">
        <v>209</v>
      </c>
      <c r="B33" s="11" t="s">
        <v>210</v>
      </c>
      <c r="C33" s="48"/>
      <c r="D33" s="49"/>
      <c r="E33" s="13">
        <v>-1208.45</v>
      </c>
      <c r="F33" s="12"/>
      <c r="G33" s="45"/>
    </row>
  </sheetData>
  <mergeCells count="2">
    <mergeCell ref="A1:G1"/>
    <mergeCell ref="A4:B4"/>
  </mergeCells>
  <pageMargins left="0.7" right="0.7" top="0.75" bottom="0.75" header="0.3" footer="0.3"/>
  <pageSetup paperSize="9"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0"/>
  <sheetViews>
    <sheetView tabSelected="1" topLeftCell="A7" workbookViewId="0">
      <selection activeCell="B16" sqref="B16"/>
    </sheetView>
  </sheetViews>
  <sheetFormatPr defaultRowHeight="15" x14ac:dyDescent="0.25"/>
  <cols>
    <col min="2" max="2" width="39.42578125" customWidth="1"/>
    <col min="3" max="3" width="24.5703125" customWidth="1"/>
    <col min="4" max="4" width="19" customWidth="1"/>
    <col min="5" max="5" width="18.140625" customWidth="1"/>
    <col min="6" max="6" width="18.85546875" customWidth="1"/>
    <col min="7" max="7" width="18.42578125" customWidth="1"/>
  </cols>
  <sheetData>
    <row r="1" spans="1:7" ht="66" customHeight="1" x14ac:dyDescent="0.25">
      <c r="A1" s="50" t="s">
        <v>201</v>
      </c>
      <c r="B1" s="50"/>
      <c r="C1" s="50"/>
      <c r="D1" s="50"/>
      <c r="E1" s="50"/>
      <c r="F1" s="50"/>
      <c r="G1" s="50"/>
    </row>
    <row r="2" spans="1:7" x14ac:dyDescent="0.25">
      <c r="A2" s="53"/>
      <c r="B2" s="53"/>
      <c r="C2" s="53"/>
      <c r="D2" s="53"/>
      <c r="E2" s="53"/>
      <c r="F2" s="53"/>
      <c r="G2" s="53"/>
    </row>
    <row r="3" spans="1:7" ht="81" customHeight="1" x14ac:dyDescent="0.25">
      <c r="A3" s="1" t="s">
        <v>0</v>
      </c>
      <c r="B3" s="1" t="s">
        <v>1</v>
      </c>
      <c r="C3" s="1" t="s">
        <v>195</v>
      </c>
      <c r="D3" s="1" t="s">
        <v>199</v>
      </c>
      <c r="E3" s="1" t="s">
        <v>200</v>
      </c>
      <c r="F3" s="2" t="s">
        <v>191</v>
      </c>
      <c r="G3" s="2" t="s">
        <v>190</v>
      </c>
    </row>
    <row r="4" spans="1:7" ht="23.25" customHeight="1" x14ac:dyDescent="0.25">
      <c r="A4" s="54" t="s">
        <v>164</v>
      </c>
      <c r="B4" s="55"/>
      <c r="C4" s="42">
        <f>C5+C12+C14+C18+C23+C27+C30+C37+C40+C44+C50+C54+C57+C59</f>
        <v>7659100.7999999998</v>
      </c>
      <c r="D4" s="42">
        <f>D5+D12+D14+D18+D23+D27+D30+D37+D40+D44+D50+D54+D57+D59</f>
        <v>7797861.0000000009</v>
      </c>
      <c r="E4" s="42">
        <f>E5+E12+E14+E18+E23+E27+E30+E37+E40+E44+E50+E54+E57+E59</f>
        <v>7705300.2999999998</v>
      </c>
      <c r="F4" s="42">
        <f>E4/C4*100</f>
        <v>100.6031974406186</v>
      </c>
      <c r="G4" s="43">
        <f>E4/D4*100</f>
        <v>98.812998846735013</v>
      </c>
    </row>
    <row r="5" spans="1:7" ht="21" customHeight="1" x14ac:dyDescent="0.25">
      <c r="A5" s="1" t="s">
        <v>2</v>
      </c>
      <c r="B5" s="1" t="s">
        <v>3</v>
      </c>
      <c r="C5" s="3">
        <f>C6+C7+C8+C9+C10+C11</f>
        <v>271097.59999999998</v>
      </c>
      <c r="D5" s="3">
        <f>D6+D7+D8+D9+D10+D11</f>
        <v>261713.89999999997</v>
      </c>
      <c r="E5" s="3">
        <f>E6+E7+E8+E9+E10+E11</f>
        <v>207277.3</v>
      </c>
      <c r="F5" s="32">
        <f t="shared" ref="F5:F60" si="0">E5/C5*100</f>
        <v>76.458552196699642</v>
      </c>
      <c r="G5" s="24">
        <f t="shared" ref="G5:G60" si="1">E5/D5*100</f>
        <v>79.19995842788633</v>
      </c>
    </row>
    <row r="6" spans="1:7" ht="75" x14ac:dyDescent="0.25">
      <c r="A6" s="5" t="s">
        <v>4</v>
      </c>
      <c r="B6" s="5" t="s">
        <v>5</v>
      </c>
      <c r="C6" s="6">
        <v>137460.29999999999</v>
      </c>
      <c r="D6" s="6">
        <v>153335.20000000001</v>
      </c>
      <c r="E6" s="6">
        <v>153335.20000000001</v>
      </c>
      <c r="F6" s="33">
        <f t="shared" si="0"/>
        <v>111.54871624752749</v>
      </c>
      <c r="G6" s="7">
        <f t="shared" si="1"/>
        <v>100</v>
      </c>
    </row>
    <row r="7" spans="1:7" x14ac:dyDescent="0.25">
      <c r="A7" s="5" t="s">
        <v>6</v>
      </c>
      <c r="B7" s="5" t="s">
        <v>7</v>
      </c>
      <c r="C7" s="6">
        <v>4.3</v>
      </c>
      <c r="D7" s="6">
        <v>4.3</v>
      </c>
      <c r="E7" s="6">
        <v>4.3</v>
      </c>
      <c r="F7" s="33">
        <f t="shared" si="0"/>
        <v>100</v>
      </c>
      <c r="G7" s="7">
        <f t="shared" si="1"/>
        <v>100</v>
      </c>
    </row>
    <row r="8" spans="1:7" ht="60" x14ac:dyDescent="0.25">
      <c r="A8" s="5" t="s">
        <v>8</v>
      </c>
      <c r="B8" s="5" t="s">
        <v>9</v>
      </c>
      <c r="C8" s="6">
        <v>34145.9</v>
      </c>
      <c r="D8" s="6">
        <v>29748.799999999999</v>
      </c>
      <c r="E8" s="6">
        <v>29748.799999999999</v>
      </c>
      <c r="F8" s="33">
        <f t="shared" si="0"/>
        <v>87.122612085199094</v>
      </c>
      <c r="G8" s="7">
        <f t="shared" si="1"/>
        <v>100</v>
      </c>
    </row>
    <row r="9" spans="1:7" ht="30" x14ac:dyDescent="0.25">
      <c r="A9" s="5" t="s">
        <v>10</v>
      </c>
      <c r="B9" s="5" t="s">
        <v>11</v>
      </c>
      <c r="C9" s="6">
        <v>16277.1</v>
      </c>
      <c r="D9" s="6">
        <v>13238.8</v>
      </c>
      <c r="E9" s="6">
        <v>13238.8</v>
      </c>
      <c r="F9" s="33">
        <f t="shared" si="0"/>
        <v>81.333898544581032</v>
      </c>
      <c r="G9" s="7">
        <f t="shared" si="1"/>
        <v>100</v>
      </c>
    </row>
    <row r="10" spans="1:7" x14ac:dyDescent="0.25">
      <c r="A10" s="5" t="s">
        <v>12</v>
      </c>
      <c r="B10" s="5" t="s">
        <v>13</v>
      </c>
      <c r="C10" s="6">
        <v>70000</v>
      </c>
      <c r="D10" s="6">
        <v>50828.4</v>
      </c>
      <c r="E10" s="6">
        <v>0</v>
      </c>
      <c r="F10" s="33">
        <f t="shared" si="0"/>
        <v>0</v>
      </c>
      <c r="G10" s="7">
        <v>0</v>
      </c>
    </row>
    <row r="11" spans="1:7" x14ac:dyDescent="0.25">
      <c r="A11" s="5" t="s">
        <v>14</v>
      </c>
      <c r="B11" s="5" t="s">
        <v>15</v>
      </c>
      <c r="C11" s="6">
        <v>13210</v>
      </c>
      <c r="D11" s="6">
        <v>14558.4</v>
      </c>
      <c r="E11" s="6">
        <v>10950.2</v>
      </c>
      <c r="F11" s="33">
        <f t="shared" si="0"/>
        <v>82.893262679788052</v>
      </c>
      <c r="G11" s="7">
        <f t="shared" si="1"/>
        <v>75.215683042092536</v>
      </c>
    </row>
    <row r="12" spans="1:7" x14ac:dyDescent="0.25">
      <c r="A12" s="1" t="s">
        <v>16</v>
      </c>
      <c r="B12" s="1" t="s">
        <v>17</v>
      </c>
      <c r="C12" s="3">
        <f>C13</f>
        <v>580</v>
      </c>
      <c r="D12" s="3">
        <f t="shared" ref="D12:E12" si="2">D13</f>
        <v>295.60000000000002</v>
      </c>
      <c r="E12" s="3">
        <f t="shared" si="2"/>
        <v>295.60000000000002</v>
      </c>
      <c r="F12" s="32">
        <f t="shared" si="0"/>
        <v>50.96551724137931</v>
      </c>
      <c r="G12" s="4">
        <f t="shared" si="1"/>
        <v>100</v>
      </c>
    </row>
    <row r="13" spans="1:7" x14ac:dyDescent="0.25">
      <c r="A13" s="5" t="s">
        <v>18</v>
      </c>
      <c r="B13" s="5" t="s">
        <v>19</v>
      </c>
      <c r="C13" s="6">
        <v>580</v>
      </c>
      <c r="D13" s="6">
        <v>295.60000000000002</v>
      </c>
      <c r="E13" s="6">
        <v>295.60000000000002</v>
      </c>
      <c r="F13" s="33">
        <f t="shared" si="0"/>
        <v>50.96551724137931</v>
      </c>
      <c r="G13" s="7">
        <f t="shared" si="1"/>
        <v>100</v>
      </c>
    </row>
    <row r="14" spans="1:7" ht="28.5" x14ac:dyDescent="0.25">
      <c r="A14" s="1" t="s">
        <v>20</v>
      </c>
      <c r="B14" s="1" t="s">
        <v>21</v>
      </c>
      <c r="C14" s="3">
        <f>C15+C16+C17</f>
        <v>14887.7</v>
      </c>
      <c r="D14" s="3">
        <f>D15+D16+D17</f>
        <v>18900.900000000001</v>
      </c>
      <c r="E14" s="3">
        <f>E15+E16+E17</f>
        <v>18900.900000000001</v>
      </c>
      <c r="F14" s="32">
        <f t="shared" si="0"/>
        <v>126.95648085332188</v>
      </c>
      <c r="G14" s="4">
        <f t="shared" si="1"/>
        <v>100</v>
      </c>
    </row>
    <row r="15" spans="1:7" x14ac:dyDescent="0.25">
      <c r="A15" s="5" t="s">
        <v>22</v>
      </c>
      <c r="B15" s="5" t="s">
        <v>23</v>
      </c>
      <c r="C15" s="6">
        <v>2581</v>
      </c>
      <c r="D15" s="6">
        <v>2656</v>
      </c>
      <c r="E15" s="6">
        <v>2656</v>
      </c>
      <c r="F15" s="33">
        <f t="shared" si="0"/>
        <v>102.90585044556373</v>
      </c>
      <c r="G15" s="7">
        <f t="shared" si="1"/>
        <v>100</v>
      </c>
    </row>
    <row r="16" spans="1:7" ht="60" x14ac:dyDescent="0.25">
      <c r="A16" s="5" t="s">
        <v>24</v>
      </c>
      <c r="B16" s="5" t="s">
        <v>25</v>
      </c>
      <c r="C16" s="6">
        <v>598.5</v>
      </c>
      <c r="D16" s="6">
        <v>4804.2</v>
      </c>
      <c r="E16" s="6">
        <v>4804.2</v>
      </c>
      <c r="F16" s="33">
        <f t="shared" si="0"/>
        <v>802.70676691729329</v>
      </c>
      <c r="G16" s="7">
        <f t="shared" si="1"/>
        <v>100</v>
      </c>
    </row>
    <row r="17" spans="1:7" ht="45" x14ac:dyDescent="0.25">
      <c r="A17" s="5" t="s">
        <v>26</v>
      </c>
      <c r="B17" s="5" t="s">
        <v>27</v>
      </c>
      <c r="C17" s="6">
        <v>11708.2</v>
      </c>
      <c r="D17" s="6">
        <v>11440.7</v>
      </c>
      <c r="E17" s="6">
        <v>11440.7</v>
      </c>
      <c r="F17" s="33">
        <f t="shared" si="0"/>
        <v>97.715276472899333</v>
      </c>
      <c r="G17" s="7">
        <f t="shared" si="1"/>
        <v>100</v>
      </c>
    </row>
    <row r="18" spans="1:7" ht="25.5" customHeight="1" x14ac:dyDescent="0.25">
      <c r="A18" s="1" t="s">
        <v>28</v>
      </c>
      <c r="B18" s="1" t="s">
        <v>29</v>
      </c>
      <c r="C18" s="3">
        <f>C19+C20+C21+C22</f>
        <v>657064.19999999995</v>
      </c>
      <c r="D18" s="3">
        <f>D19+D20+D21+D22</f>
        <v>711905.9</v>
      </c>
      <c r="E18" s="3">
        <f>E19+E20+E21+E22</f>
        <v>710912</v>
      </c>
      <c r="F18" s="32">
        <f t="shared" si="0"/>
        <v>108.19521136595176</v>
      </c>
      <c r="G18" s="4">
        <f t="shared" si="1"/>
        <v>99.860388851953601</v>
      </c>
    </row>
    <row r="19" spans="1:7" x14ac:dyDescent="0.25">
      <c r="A19" s="5" t="s">
        <v>30</v>
      </c>
      <c r="B19" s="5" t="s">
        <v>31</v>
      </c>
      <c r="C19" s="6">
        <v>577.20000000000005</v>
      </c>
      <c r="D19" s="6">
        <v>527.20000000000005</v>
      </c>
      <c r="E19" s="6">
        <v>527.20000000000005</v>
      </c>
      <c r="F19" s="33">
        <f t="shared" si="0"/>
        <v>91.337491337491343</v>
      </c>
      <c r="G19" s="7">
        <f t="shared" si="1"/>
        <v>100</v>
      </c>
    </row>
    <row r="20" spans="1:7" hidden="1" x14ac:dyDescent="0.25">
      <c r="A20" s="5" t="s">
        <v>32</v>
      </c>
      <c r="B20" s="5" t="s">
        <v>33</v>
      </c>
      <c r="C20" s="6"/>
      <c r="D20" s="6"/>
      <c r="E20" s="6"/>
      <c r="F20" s="33" t="e">
        <f t="shared" si="0"/>
        <v>#DIV/0!</v>
      </c>
      <c r="G20" s="7" t="e">
        <f t="shared" si="1"/>
        <v>#DIV/0!</v>
      </c>
    </row>
    <row r="21" spans="1:7" x14ac:dyDescent="0.25">
      <c r="A21" s="5" t="s">
        <v>34</v>
      </c>
      <c r="B21" s="5" t="s">
        <v>35</v>
      </c>
      <c r="C21" s="6">
        <v>392319</v>
      </c>
      <c r="D21" s="6">
        <v>471609.3</v>
      </c>
      <c r="E21" s="6">
        <v>471514.3</v>
      </c>
      <c r="F21" s="33">
        <f t="shared" si="0"/>
        <v>120.18645541001072</v>
      </c>
      <c r="G21" s="7">
        <f t="shared" si="1"/>
        <v>99.979856207246115</v>
      </c>
    </row>
    <row r="22" spans="1:7" ht="30" x14ac:dyDescent="0.25">
      <c r="A22" s="5" t="s">
        <v>36</v>
      </c>
      <c r="B22" s="5" t="s">
        <v>37</v>
      </c>
      <c r="C22" s="6">
        <v>264168</v>
      </c>
      <c r="D22" s="6">
        <v>239769.4</v>
      </c>
      <c r="E22" s="6">
        <v>238870.5</v>
      </c>
      <c r="F22" s="33">
        <f t="shared" si="0"/>
        <v>90.423707640592355</v>
      </c>
      <c r="G22" s="7">
        <f t="shared" si="1"/>
        <v>99.625098115105601</v>
      </c>
    </row>
    <row r="23" spans="1:7" ht="20.25" customHeight="1" x14ac:dyDescent="0.25">
      <c r="A23" s="1" t="s">
        <v>38</v>
      </c>
      <c r="B23" s="1" t="s">
        <v>39</v>
      </c>
      <c r="C23" s="3">
        <f>C24+C25+C26</f>
        <v>453346.6</v>
      </c>
      <c r="D23" s="3">
        <f>D24+D25+D26</f>
        <v>414569.5</v>
      </c>
      <c r="E23" s="3">
        <f>E24+E25+E26</f>
        <v>410486.7</v>
      </c>
      <c r="F23" s="32">
        <f t="shared" si="0"/>
        <v>90.545886965954963</v>
      </c>
      <c r="G23" s="4">
        <f t="shared" si="1"/>
        <v>99.015171159479891</v>
      </c>
    </row>
    <row r="24" spans="1:7" x14ac:dyDescent="0.25">
      <c r="A24" s="5" t="s">
        <v>40</v>
      </c>
      <c r="B24" s="5" t="s">
        <v>41</v>
      </c>
      <c r="C24" s="6">
        <v>6296</v>
      </c>
      <c r="D24" s="6">
        <v>6011</v>
      </c>
      <c r="E24" s="6">
        <v>2989.5</v>
      </c>
      <c r="F24" s="33">
        <f t="shared" si="0"/>
        <v>47.482528589580689</v>
      </c>
      <c r="G24" s="7">
        <f t="shared" si="1"/>
        <v>49.733821327566133</v>
      </c>
    </row>
    <row r="25" spans="1:7" x14ac:dyDescent="0.25">
      <c r="A25" s="5" t="s">
        <v>42</v>
      </c>
      <c r="B25" s="5" t="s">
        <v>43</v>
      </c>
      <c r="C25" s="6">
        <v>11465.8</v>
      </c>
      <c r="D25" s="6">
        <v>2911.2</v>
      </c>
      <c r="E25" s="6">
        <v>2301.3000000000002</v>
      </c>
      <c r="F25" s="33">
        <f t="shared" si="0"/>
        <v>20.070993737898799</v>
      </c>
      <c r="G25" s="7">
        <f t="shared" si="1"/>
        <v>79.049876339653764</v>
      </c>
    </row>
    <row r="26" spans="1:7" x14ac:dyDescent="0.25">
      <c r="A26" s="5" t="s">
        <v>44</v>
      </c>
      <c r="B26" s="5" t="s">
        <v>45</v>
      </c>
      <c r="C26" s="6">
        <v>435584.8</v>
      </c>
      <c r="D26" s="6">
        <v>405647.3</v>
      </c>
      <c r="E26" s="6">
        <v>405195.9</v>
      </c>
      <c r="F26" s="33">
        <f t="shared" si="0"/>
        <v>93.02342505982763</v>
      </c>
      <c r="G26" s="7">
        <f t="shared" si="1"/>
        <v>99.88872106384045</v>
      </c>
    </row>
    <row r="27" spans="1:7" ht="19.5" customHeight="1" x14ac:dyDescent="0.25">
      <c r="A27" s="1" t="s">
        <v>46</v>
      </c>
      <c r="B27" s="1" t="s">
        <v>47</v>
      </c>
      <c r="C27" s="3">
        <f>C28+C29</f>
        <v>8916.6</v>
      </c>
      <c r="D27" s="3">
        <f>D28+D29</f>
        <v>8916.6</v>
      </c>
      <c r="E27" s="3">
        <f>E28+E29</f>
        <v>2518</v>
      </c>
      <c r="F27" s="33">
        <f t="shared" si="0"/>
        <v>28.239463472624095</v>
      </c>
      <c r="G27" s="4">
        <f t="shared" si="1"/>
        <v>28.239463472624095</v>
      </c>
    </row>
    <row r="28" spans="1:7" ht="30" x14ac:dyDescent="0.25">
      <c r="A28" s="5" t="s">
        <v>48</v>
      </c>
      <c r="B28" s="5" t="s">
        <v>49</v>
      </c>
      <c r="C28" s="6">
        <v>1650</v>
      </c>
      <c r="D28" s="6">
        <v>1650</v>
      </c>
      <c r="E28" s="6">
        <v>1650</v>
      </c>
      <c r="F28" s="33">
        <f t="shared" si="0"/>
        <v>100</v>
      </c>
      <c r="G28" s="7">
        <v>0</v>
      </c>
    </row>
    <row r="29" spans="1:7" ht="30" x14ac:dyDescent="0.25">
      <c r="A29" s="5" t="s">
        <v>50</v>
      </c>
      <c r="B29" s="5" t="s">
        <v>51</v>
      </c>
      <c r="C29" s="6">
        <v>7266.6</v>
      </c>
      <c r="D29" s="6">
        <v>7266.6</v>
      </c>
      <c r="E29" s="6">
        <v>868</v>
      </c>
      <c r="F29" s="33">
        <f t="shared" si="0"/>
        <v>11.945063716180881</v>
      </c>
      <c r="G29" s="7">
        <f>E29/D29*100</f>
        <v>11.945063716180881</v>
      </c>
    </row>
    <row r="30" spans="1:7" ht="18" customHeight="1" x14ac:dyDescent="0.25">
      <c r="A30" s="1" t="s">
        <v>52</v>
      </c>
      <c r="B30" s="1" t="s">
        <v>53</v>
      </c>
      <c r="C30" s="3">
        <f>C31+C32+C33+C35+C36</f>
        <v>4525039.8999999994</v>
      </c>
      <c r="D30" s="3">
        <f>D31+D32+D33+D35+D36+D34</f>
        <v>4567873.0000000009</v>
      </c>
      <c r="E30" s="3">
        <f>E31+E32+E33+E35+E36+E34</f>
        <v>4563107.3000000007</v>
      </c>
      <c r="F30" s="32">
        <f t="shared" si="0"/>
        <v>100.84126109031659</v>
      </c>
      <c r="G30" s="4">
        <f t="shared" si="1"/>
        <v>99.895669165933469</v>
      </c>
    </row>
    <row r="31" spans="1:7" x14ac:dyDescent="0.25">
      <c r="A31" s="5" t="s">
        <v>54</v>
      </c>
      <c r="B31" s="5" t="s">
        <v>55</v>
      </c>
      <c r="C31" s="6">
        <v>1107376.3</v>
      </c>
      <c r="D31" s="6">
        <v>1135774.3999999999</v>
      </c>
      <c r="E31" s="6">
        <v>1135774.3999999999</v>
      </c>
      <c r="F31" s="33">
        <f t="shared" si="0"/>
        <v>102.56444895922007</v>
      </c>
      <c r="G31" s="23">
        <f>E31/D31*100</f>
        <v>100</v>
      </c>
    </row>
    <row r="32" spans="1:7" x14ac:dyDescent="0.25">
      <c r="A32" s="5" t="s">
        <v>56</v>
      </c>
      <c r="B32" s="5" t="s">
        <v>57</v>
      </c>
      <c r="C32" s="6">
        <v>3007219.4</v>
      </c>
      <c r="D32" s="6">
        <v>3017882.2</v>
      </c>
      <c r="E32" s="6">
        <v>3016167.2</v>
      </c>
      <c r="F32" s="33">
        <f t="shared" si="0"/>
        <v>100.29754397035349</v>
      </c>
      <c r="G32" s="7">
        <f t="shared" si="1"/>
        <v>99.943172069473079</v>
      </c>
    </row>
    <row r="33" spans="1:7" x14ac:dyDescent="0.25">
      <c r="A33" s="5" t="s">
        <v>58</v>
      </c>
      <c r="B33" s="5" t="s">
        <v>59</v>
      </c>
      <c r="C33" s="6">
        <v>272663.09999999998</v>
      </c>
      <c r="D33" s="6">
        <v>279712.3</v>
      </c>
      <c r="E33" s="6">
        <v>279679.40000000002</v>
      </c>
      <c r="F33" s="33">
        <f t="shared" si="0"/>
        <v>102.5732488187804</v>
      </c>
      <c r="G33" s="23">
        <f t="shared" si="1"/>
        <v>99.988237914457116</v>
      </c>
    </row>
    <row r="34" spans="1:7" ht="45" x14ac:dyDescent="0.25">
      <c r="A34" s="5" t="s">
        <v>205</v>
      </c>
      <c r="B34" s="5" t="s">
        <v>206</v>
      </c>
      <c r="C34" s="6">
        <v>0</v>
      </c>
      <c r="D34" s="6">
        <v>436.5</v>
      </c>
      <c r="E34" s="6">
        <v>436.5</v>
      </c>
      <c r="F34" s="33" t="e">
        <f t="shared" si="0"/>
        <v>#DIV/0!</v>
      </c>
      <c r="G34" s="23">
        <f t="shared" si="1"/>
        <v>100</v>
      </c>
    </row>
    <row r="35" spans="1:7" x14ac:dyDescent="0.25">
      <c r="A35" s="5" t="s">
        <v>60</v>
      </c>
      <c r="B35" s="5" t="s">
        <v>61</v>
      </c>
      <c r="C35" s="6">
        <v>3418.1</v>
      </c>
      <c r="D35" s="6">
        <v>3037.9</v>
      </c>
      <c r="E35" s="6">
        <v>3037.9</v>
      </c>
      <c r="F35" s="33">
        <f t="shared" si="0"/>
        <v>88.876861414235989</v>
      </c>
      <c r="G35" s="7">
        <f t="shared" si="1"/>
        <v>100</v>
      </c>
    </row>
    <row r="36" spans="1:7" x14ac:dyDescent="0.25">
      <c r="A36" s="5" t="s">
        <v>62</v>
      </c>
      <c r="B36" s="5" t="s">
        <v>63</v>
      </c>
      <c r="C36" s="6">
        <v>134363</v>
      </c>
      <c r="D36" s="6">
        <v>131029.7</v>
      </c>
      <c r="E36" s="6">
        <v>128011.9</v>
      </c>
      <c r="F36" s="33">
        <f t="shared" si="0"/>
        <v>95.2731778837924</v>
      </c>
      <c r="G36" s="7">
        <f t="shared" si="1"/>
        <v>97.696858040581631</v>
      </c>
    </row>
    <row r="37" spans="1:7" ht="21.75" customHeight="1" x14ac:dyDescent="0.25">
      <c r="A37" s="1" t="s">
        <v>64</v>
      </c>
      <c r="B37" s="1" t="s">
        <v>65</v>
      </c>
      <c r="C37" s="3">
        <f>C38+C39</f>
        <v>351687.5</v>
      </c>
      <c r="D37" s="3">
        <f>D38+D39</f>
        <v>390280.80000000005</v>
      </c>
      <c r="E37" s="3">
        <f>E38+E39</f>
        <v>390176.80000000005</v>
      </c>
      <c r="F37" s="32">
        <f t="shared" si="0"/>
        <v>110.94417629287365</v>
      </c>
      <c r="G37" s="4">
        <f t="shared" si="1"/>
        <v>99.973352519519281</v>
      </c>
    </row>
    <row r="38" spans="1:7" x14ac:dyDescent="0.25">
      <c r="A38" s="5" t="s">
        <v>66</v>
      </c>
      <c r="B38" s="5" t="s">
        <v>67</v>
      </c>
      <c r="C38" s="6">
        <v>323745.3</v>
      </c>
      <c r="D38" s="6">
        <v>363939.9</v>
      </c>
      <c r="E38" s="6">
        <v>363835.9</v>
      </c>
      <c r="F38" s="33">
        <f t="shared" si="0"/>
        <v>112.38337668531406</v>
      </c>
      <c r="G38" s="7">
        <f t="shared" si="1"/>
        <v>99.971423853224124</v>
      </c>
    </row>
    <row r="39" spans="1:7" ht="30" x14ac:dyDescent="0.25">
      <c r="A39" s="5" t="s">
        <v>68</v>
      </c>
      <c r="B39" s="5" t="s">
        <v>69</v>
      </c>
      <c r="C39" s="6">
        <v>27942.2</v>
      </c>
      <c r="D39" s="6">
        <v>26340.9</v>
      </c>
      <c r="E39" s="6">
        <v>26340.9</v>
      </c>
      <c r="F39" s="33">
        <f t="shared" si="0"/>
        <v>94.269241505679574</v>
      </c>
      <c r="G39" s="7">
        <f t="shared" si="1"/>
        <v>100</v>
      </c>
    </row>
    <row r="40" spans="1:7" ht="23.25" customHeight="1" x14ac:dyDescent="0.25">
      <c r="A40" s="1" t="s">
        <v>70</v>
      </c>
      <c r="B40" s="1" t="s">
        <v>71</v>
      </c>
      <c r="C40" s="3">
        <f>C41+C42+C43</f>
        <v>12517.5</v>
      </c>
      <c r="D40" s="3">
        <f>D41+D42+D43</f>
        <v>6096.6</v>
      </c>
      <c r="E40" s="3">
        <f>E41+E42+E43</f>
        <v>5976.8</v>
      </c>
      <c r="F40" s="33">
        <f t="shared" si="0"/>
        <v>47.747553425204714</v>
      </c>
      <c r="G40" s="4">
        <f t="shared" si="1"/>
        <v>98.034970311321061</v>
      </c>
    </row>
    <row r="41" spans="1:7" x14ac:dyDescent="0.25">
      <c r="A41" s="5" t="s">
        <v>72</v>
      </c>
      <c r="B41" s="5" t="s">
        <v>73</v>
      </c>
      <c r="C41" s="6">
        <v>4163.8999999999996</v>
      </c>
      <c r="D41" s="6">
        <v>4146.6000000000004</v>
      </c>
      <c r="E41" s="6">
        <v>4026.8</v>
      </c>
      <c r="F41" s="33">
        <f t="shared" si="0"/>
        <v>96.707413722711891</v>
      </c>
      <c r="G41" s="7">
        <f t="shared" si="1"/>
        <v>97.110886027106531</v>
      </c>
    </row>
    <row r="42" spans="1:7" x14ac:dyDescent="0.25">
      <c r="A42" s="5" t="s">
        <v>74</v>
      </c>
      <c r="B42" s="5" t="s">
        <v>75</v>
      </c>
      <c r="C42" s="6">
        <v>3203.6</v>
      </c>
      <c r="D42" s="6">
        <v>0</v>
      </c>
      <c r="E42" s="6">
        <v>0</v>
      </c>
      <c r="F42" s="33">
        <f t="shared" si="0"/>
        <v>0</v>
      </c>
      <c r="G42" s="7" t="e">
        <f t="shared" si="1"/>
        <v>#DIV/0!</v>
      </c>
    </row>
    <row r="43" spans="1:7" ht="30" x14ac:dyDescent="0.25">
      <c r="A43" s="5" t="s">
        <v>76</v>
      </c>
      <c r="B43" s="5" t="s">
        <v>77</v>
      </c>
      <c r="C43" s="6">
        <v>5150</v>
      </c>
      <c r="D43" s="6">
        <v>1950</v>
      </c>
      <c r="E43" s="6">
        <v>1950</v>
      </c>
      <c r="F43" s="33">
        <f t="shared" si="0"/>
        <v>37.864077669902912</v>
      </c>
      <c r="G43" s="7">
        <f t="shared" si="1"/>
        <v>100</v>
      </c>
    </row>
    <row r="44" spans="1:7" ht="24" customHeight="1" x14ac:dyDescent="0.25">
      <c r="A44" s="1" t="s">
        <v>78</v>
      </c>
      <c r="B44" s="1" t="s">
        <v>79</v>
      </c>
      <c r="C44" s="3">
        <f>C45+C46+C47+C48+C49</f>
        <v>1042427.8999999999</v>
      </c>
      <c r="D44" s="3">
        <f>D45+D46+D47+D48+D49</f>
        <v>1033507.7000000001</v>
      </c>
      <c r="E44" s="3">
        <f>E45+E46+E47+E48+E49</f>
        <v>1011937.8</v>
      </c>
      <c r="F44" s="32">
        <f t="shared" si="0"/>
        <v>97.07508787897946</v>
      </c>
      <c r="G44" s="4">
        <f t="shared" si="1"/>
        <v>97.912942496703209</v>
      </c>
    </row>
    <row r="45" spans="1:7" x14ac:dyDescent="0.25">
      <c r="A45" s="5" t="s">
        <v>80</v>
      </c>
      <c r="B45" s="5" t="s">
        <v>81</v>
      </c>
      <c r="C45" s="6">
        <v>9454</v>
      </c>
      <c r="D45" s="6">
        <v>10955.9</v>
      </c>
      <c r="E45" s="6">
        <v>10942</v>
      </c>
      <c r="F45" s="33">
        <f t="shared" si="0"/>
        <v>115.73936957901418</v>
      </c>
      <c r="G45" s="7">
        <f t="shared" si="1"/>
        <v>99.873127721136555</v>
      </c>
    </row>
    <row r="46" spans="1:7" x14ac:dyDescent="0.25">
      <c r="A46" s="5" t="s">
        <v>82</v>
      </c>
      <c r="B46" s="5" t="s">
        <v>83</v>
      </c>
      <c r="C46" s="6">
        <v>86153.2</v>
      </c>
      <c r="D46" s="6">
        <v>69713.2</v>
      </c>
      <c r="E46" s="6">
        <v>69605.600000000006</v>
      </c>
      <c r="F46" s="33">
        <f t="shared" si="0"/>
        <v>80.792820231866031</v>
      </c>
      <c r="G46" s="7">
        <f t="shared" si="1"/>
        <v>99.845653333945378</v>
      </c>
    </row>
    <row r="47" spans="1:7" x14ac:dyDescent="0.25">
      <c r="A47" s="5" t="s">
        <v>84</v>
      </c>
      <c r="B47" s="5" t="s">
        <v>85</v>
      </c>
      <c r="C47" s="6">
        <v>633250.6</v>
      </c>
      <c r="D47" s="6">
        <v>630142.9</v>
      </c>
      <c r="E47" s="6">
        <v>620735.30000000005</v>
      </c>
      <c r="F47" s="33">
        <f t="shared" si="0"/>
        <v>98.023641825211072</v>
      </c>
      <c r="G47" s="7">
        <f t="shared" si="1"/>
        <v>98.507068793443523</v>
      </c>
    </row>
    <row r="48" spans="1:7" x14ac:dyDescent="0.25">
      <c r="A48" s="5" t="s">
        <v>86</v>
      </c>
      <c r="B48" s="5" t="s">
        <v>87</v>
      </c>
      <c r="C48" s="6">
        <v>284746.8</v>
      </c>
      <c r="D48" s="6">
        <v>275930.8</v>
      </c>
      <c r="E48" s="6">
        <v>263917.09999999998</v>
      </c>
      <c r="F48" s="33">
        <f t="shared" si="0"/>
        <v>92.684834386198546</v>
      </c>
      <c r="G48" s="7">
        <f t="shared" si="1"/>
        <v>95.646118519570848</v>
      </c>
    </row>
    <row r="49" spans="1:7" ht="30" x14ac:dyDescent="0.25">
      <c r="A49" s="5" t="s">
        <v>88</v>
      </c>
      <c r="B49" s="5" t="s">
        <v>89</v>
      </c>
      <c r="C49" s="6">
        <v>28823.3</v>
      </c>
      <c r="D49" s="6">
        <v>46764.9</v>
      </c>
      <c r="E49" s="6">
        <v>46737.8</v>
      </c>
      <c r="F49" s="33">
        <f t="shared" si="0"/>
        <v>162.15284162465784</v>
      </c>
      <c r="G49" s="7">
        <f t="shared" si="1"/>
        <v>99.942050555010269</v>
      </c>
    </row>
    <row r="50" spans="1:7" ht="21.75" customHeight="1" x14ac:dyDescent="0.25">
      <c r="A50" s="1" t="s">
        <v>90</v>
      </c>
      <c r="B50" s="8" t="s">
        <v>91</v>
      </c>
      <c r="C50" s="3">
        <f>C51+C52+C53</f>
        <v>154652.20000000001</v>
      </c>
      <c r="D50" s="3">
        <f>D51+D52+D53</f>
        <v>166587</v>
      </c>
      <c r="E50" s="3">
        <f>E51+E52+E53</f>
        <v>166497.59999999998</v>
      </c>
      <c r="F50" s="32">
        <f t="shared" si="0"/>
        <v>107.65938020926956</v>
      </c>
      <c r="G50" s="24">
        <f t="shared" si="1"/>
        <v>99.946334347818251</v>
      </c>
    </row>
    <row r="51" spans="1:7" hidden="1" x14ac:dyDescent="0.25">
      <c r="A51" s="5" t="s">
        <v>110</v>
      </c>
      <c r="B51" s="9" t="s">
        <v>111</v>
      </c>
      <c r="C51" s="35"/>
      <c r="D51" s="6"/>
      <c r="E51" s="6"/>
      <c r="F51" s="33">
        <v>0</v>
      </c>
      <c r="G51" s="7" t="e">
        <f>E51/D51*100</f>
        <v>#DIV/0!</v>
      </c>
    </row>
    <row r="52" spans="1:7" x14ac:dyDescent="0.25">
      <c r="A52" s="5" t="s">
        <v>92</v>
      </c>
      <c r="B52" s="5" t="s">
        <v>93</v>
      </c>
      <c r="C52" s="35">
        <v>145260</v>
      </c>
      <c r="D52" s="6">
        <v>160623.70000000001</v>
      </c>
      <c r="E52" s="6">
        <v>160534.29999999999</v>
      </c>
      <c r="F52" s="33">
        <f>E52/C52*100</f>
        <v>110.51514525678094</v>
      </c>
      <c r="G52" s="7">
        <f>E52/D52*100</f>
        <v>99.944341961989409</v>
      </c>
    </row>
    <row r="53" spans="1:7" ht="30" x14ac:dyDescent="0.25">
      <c r="A53" s="5" t="s">
        <v>94</v>
      </c>
      <c r="B53" s="5" t="s">
        <v>95</v>
      </c>
      <c r="C53" s="6">
        <v>9392.2000000000007</v>
      </c>
      <c r="D53" s="6">
        <v>5963.3</v>
      </c>
      <c r="E53" s="6">
        <v>5963.3</v>
      </c>
      <c r="F53" s="33">
        <f t="shared" si="0"/>
        <v>63.492046591852812</v>
      </c>
      <c r="G53" s="7">
        <f t="shared" si="1"/>
        <v>100</v>
      </c>
    </row>
    <row r="54" spans="1:7" ht="22.5" customHeight="1" x14ac:dyDescent="0.25">
      <c r="A54" s="1" t="s">
        <v>96</v>
      </c>
      <c r="B54" s="8" t="s">
        <v>97</v>
      </c>
      <c r="C54" s="3">
        <f>C55+C56</f>
        <v>3015</v>
      </c>
      <c r="D54" s="3">
        <f>D55+D56</f>
        <v>3543.7</v>
      </c>
      <c r="E54" s="3">
        <f>E55+E56</f>
        <v>3543.7</v>
      </c>
      <c r="F54" s="32">
        <f t="shared" si="0"/>
        <v>117.5356550580431</v>
      </c>
      <c r="G54" s="4">
        <f t="shared" si="1"/>
        <v>100</v>
      </c>
    </row>
    <row r="55" spans="1:7" x14ac:dyDescent="0.25">
      <c r="A55" s="5" t="s">
        <v>98</v>
      </c>
      <c r="B55" s="5" t="s">
        <v>99</v>
      </c>
      <c r="C55" s="6">
        <v>3015</v>
      </c>
      <c r="D55" s="6">
        <v>2880.7</v>
      </c>
      <c r="E55" s="6">
        <v>2880.7</v>
      </c>
      <c r="F55" s="33">
        <f t="shared" si="0"/>
        <v>95.545605306799331</v>
      </c>
      <c r="G55" s="7">
        <f t="shared" si="1"/>
        <v>100</v>
      </c>
    </row>
    <row r="56" spans="1:7" ht="30" x14ac:dyDescent="0.25">
      <c r="A56" s="5" t="s">
        <v>100</v>
      </c>
      <c r="B56" s="5" t="s">
        <v>101</v>
      </c>
      <c r="C56" s="6">
        <v>0</v>
      </c>
      <c r="D56" s="6">
        <v>663</v>
      </c>
      <c r="E56" s="6">
        <v>663</v>
      </c>
      <c r="F56" s="33" t="e">
        <f t="shared" si="0"/>
        <v>#DIV/0!</v>
      </c>
      <c r="G56" s="7">
        <f t="shared" si="1"/>
        <v>100</v>
      </c>
    </row>
    <row r="57" spans="1:7" ht="28.5" x14ac:dyDescent="0.25">
      <c r="A57" s="1" t="s">
        <v>102</v>
      </c>
      <c r="B57" s="8" t="s">
        <v>103</v>
      </c>
      <c r="C57" s="3">
        <f>C58</f>
        <v>1000</v>
      </c>
      <c r="D57" s="3">
        <f t="shared" ref="D57:E57" si="3">D58</f>
        <v>0</v>
      </c>
      <c r="E57" s="3">
        <f t="shared" si="3"/>
        <v>0</v>
      </c>
      <c r="F57" s="32">
        <v>0</v>
      </c>
      <c r="G57" s="4">
        <v>0</v>
      </c>
    </row>
    <row r="58" spans="1:7" ht="30" x14ac:dyDescent="0.25">
      <c r="A58" s="5" t="s">
        <v>104</v>
      </c>
      <c r="B58" s="5" t="s">
        <v>105</v>
      </c>
      <c r="C58" s="6">
        <v>1000</v>
      </c>
      <c r="D58" s="6">
        <v>0</v>
      </c>
      <c r="E58" s="6">
        <v>0</v>
      </c>
      <c r="F58" s="33">
        <f t="shared" si="0"/>
        <v>0</v>
      </c>
      <c r="G58" s="7">
        <v>0</v>
      </c>
    </row>
    <row r="59" spans="1:7" ht="42.75" x14ac:dyDescent="0.25">
      <c r="A59" s="1" t="s">
        <v>106</v>
      </c>
      <c r="B59" s="8" t="s">
        <v>107</v>
      </c>
      <c r="C59" s="3">
        <f>C60</f>
        <v>162868.1</v>
      </c>
      <c r="D59" s="3">
        <f>D60</f>
        <v>213669.8</v>
      </c>
      <c r="E59" s="3">
        <f>E60</f>
        <v>213669.8</v>
      </c>
      <c r="F59" s="32">
        <f t="shared" si="0"/>
        <v>131.19192770100469</v>
      </c>
      <c r="G59" s="4">
        <f t="shared" si="1"/>
        <v>100</v>
      </c>
    </row>
    <row r="60" spans="1:7" ht="45" x14ac:dyDescent="0.25">
      <c r="A60" s="5" t="s">
        <v>108</v>
      </c>
      <c r="B60" s="5" t="s">
        <v>109</v>
      </c>
      <c r="C60" s="6">
        <v>162868.1</v>
      </c>
      <c r="D60" s="6">
        <v>213669.8</v>
      </c>
      <c r="E60" s="6">
        <v>213669.8</v>
      </c>
      <c r="F60" s="33">
        <f t="shared" si="0"/>
        <v>131.19192770100469</v>
      </c>
      <c r="G60" s="7">
        <f t="shared" si="1"/>
        <v>100</v>
      </c>
    </row>
  </sheetData>
  <mergeCells count="3">
    <mergeCell ref="A1:G1"/>
    <mergeCell ref="A2:G2"/>
    <mergeCell ref="A4:B4"/>
  </mergeCells>
  <pageMargins left="0.17" right="0.23" top="0.18" bottom="0.17" header="0.3" footer="0.3"/>
  <pageSetup paperSize="9" scale="6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workbookViewId="0">
      <selection activeCell="E17" sqref="E17"/>
    </sheetView>
  </sheetViews>
  <sheetFormatPr defaultRowHeight="15" x14ac:dyDescent="0.25"/>
  <cols>
    <col min="1" max="1" width="24.140625" customWidth="1"/>
    <col min="2" max="2" width="31.5703125" customWidth="1"/>
    <col min="3" max="3" width="36.7109375" customWidth="1"/>
    <col min="4" max="4" width="18.5703125" customWidth="1"/>
    <col min="5" max="5" width="18" customWidth="1"/>
    <col min="6" max="6" width="17.5703125" style="38" customWidth="1"/>
  </cols>
  <sheetData>
    <row r="1" spans="1:7" x14ac:dyDescent="0.25">
      <c r="A1" s="56" t="s">
        <v>204</v>
      </c>
      <c r="B1" s="56"/>
      <c r="C1" s="56"/>
      <c r="D1" s="56"/>
      <c r="E1" s="56"/>
      <c r="F1" s="56"/>
    </row>
    <row r="2" spans="1:7" x14ac:dyDescent="0.25">
      <c r="A2" s="56"/>
      <c r="B2" s="56"/>
      <c r="C2" s="56"/>
      <c r="D2" s="56"/>
      <c r="E2" s="56"/>
      <c r="F2" s="56"/>
    </row>
    <row r="3" spans="1:7" x14ac:dyDescent="0.25">
      <c r="A3" s="56"/>
      <c r="B3" s="56"/>
      <c r="C3" s="56"/>
      <c r="D3" s="56"/>
      <c r="E3" s="56"/>
      <c r="F3" s="56"/>
    </row>
    <row r="4" spans="1:7" ht="15.75" x14ac:dyDescent="0.25">
      <c r="A4" s="46"/>
      <c r="B4" s="46"/>
      <c r="C4" s="46"/>
      <c r="D4" s="46"/>
      <c r="E4" s="46"/>
      <c r="F4" s="47" t="s">
        <v>194</v>
      </c>
    </row>
    <row r="5" spans="1:7" ht="71.25" x14ac:dyDescent="0.25">
      <c r="A5" s="25" t="s">
        <v>112</v>
      </c>
      <c r="B5" s="25" t="s">
        <v>167</v>
      </c>
      <c r="C5" s="25" t="s">
        <v>168</v>
      </c>
      <c r="D5" s="25" t="s">
        <v>202</v>
      </c>
      <c r="E5" s="25" t="s">
        <v>203</v>
      </c>
      <c r="F5" s="2" t="s">
        <v>193</v>
      </c>
    </row>
    <row r="6" spans="1:7" ht="26.25" customHeight="1" x14ac:dyDescent="0.25">
      <c r="A6" s="57" t="s">
        <v>189</v>
      </c>
      <c r="B6" s="58"/>
      <c r="C6" s="59"/>
      <c r="D6" s="26">
        <f>D7+D10+D13</f>
        <v>0</v>
      </c>
      <c r="E6" s="26">
        <f>E7+E10+E13</f>
        <v>-119889.80000000075</v>
      </c>
      <c r="F6" s="31">
        <f>D6-E6</f>
        <v>119889.80000000075</v>
      </c>
    </row>
    <row r="7" spans="1:7" ht="28.5" x14ac:dyDescent="0.25">
      <c r="A7" s="25" t="s">
        <v>169</v>
      </c>
      <c r="B7" s="25">
        <v>861</v>
      </c>
      <c r="C7" s="25" t="s">
        <v>170</v>
      </c>
      <c r="D7" s="26">
        <f>D8+D9</f>
        <v>0</v>
      </c>
      <c r="E7" s="26">
        <f>E8+E9</f>
        <v>0</v>
      </c>
      <c r="F7" s="31">
        <f t="shared" ref="F7:F16" si="0">D7-E7</f>
        <v>0</v>
      </c>
    </row>
    <row r="8" spans="1:7" ht="45" x14ac:dyDescent="0.25">
      <c r="A8" s="36" t="s">
        <v>171</v>
      </c>
      <c r="B8" s="27">
        <v>861</v>
      </c>
      <c r="C8" s="28" t="s">
        <v>172</v>
      </c>
      <c r="D8" s="29">
        <v>30000</v>
      </c>
      <c r="E8" s="29">
        <v>0</v>
      </c>
      <c r="F8" s="37">
        <f t="shared" si="0"/>
        <v>30000</v>
      </c>
    </row>
    <row r="9" spans="1:7" ht="60" x14ac:dyDescent="0.25">
      <c r="A9" s="36" t="s">
        <v>173</v>
      </c>
      <c r="B9" s="27">
        <v>861</v>
      </c>
      <c r="C9" s="28" t="s">
        <v>174</v>
      </c>
      <c r="D9" s="29">
        <v>-30000</v>
      </c>
      <c r="E9" s="29">
        <v>0</v>
      </c>
      <c r="F9" s="44">
        <f>D9-E9</f>
        <v>-30000</v>
      </c>
    </row>
    <row r="10" spans="1:7" ht="28.5" x14ac:dyDescent="0.25">
      <c r="A10" s="25" t="s">
        <v>175</v>
      </c>
      <c r="B10" s="25">
        <v>861</v>
      </c>
      <c r="C10" s="30" t="s">
        <v>176</v>
      </c>
      <c r="D10" s="26">
        <f>D11+D12</f>
        <v>0</v>
      </c>
      <c r="E10" s="26">
        <f>E11+E12</f>
        <v>-119889.80000000075</v>
      </c>
      <c r="F10" s="45">
        <f t="shared" si="0"/>
        <v>119889.80000000075</v>
      </c>
    </row>
    <row r="11" spans="1:7" ht="30" x14ac:dyDescent="0.25">
      <c r="A11" s="36" t="s">
        <v>177</v>
      </c>
      <c r="B11" s="27">
        <v>861</v>
      </c>
      <c r="C11" s="28" t="s">
        <v>178</v>
      </c>
      <c r="D11" s="29">
        <v>-7938861</v>
      </c>
      <c r="E11" s="29">
        <v>-8088266.4000000004</v>
      </c>
      <c r="F11" s="44">
        <f t="shared" si="0"/>
        <v>149405.40000000037</v>
      </c>
      <c r="G11" s="39"/>
    </row>
    <row r="12" spans="1:7" ht="30" x14ac:dyDescent="0.25">
      <c r="A12" s="36" t="s">
        <v>179</v>
      </c>
      <c r="B12" s="27">
        <v>861</v>
      </c>
      <c r="C12" s="28" t="s">
        <v>180</v>
      </c>
      <c r="D12" s="29">
        <v>7938861</v>
      </c>
      <c r="E12" s="29">
        <v>7968376.5999999996</v>
      </c>
      <c r="F12" s="44">
        <f t="shared" si="0"/>
        <v>-29515.599999999627</v>
      </c>
    </row>
    <row r="13" spans="1:7" ht="42.75" x14ac:dyDescent="0.25">
      <c r="A13" s="25" t="s">
        <v>181</v>
      </c>
      <c r="B13" s="25">
        <v>861</v>
      </c>
      <c r="C13" s="30" t="s">
        <v>182</v>
      </c>
      <c r="D13" s="26">
        <v>0</v>
      </c>
      <c r="E13" s="26">
        <v>0</v>
      </c>
      <c r="F13" s="45">
        <f t="shared" si="0"/>
        <v>0</v>
      </c>
    </row>
    <row r="14" spans="1:7" ht="42.75" x14ac:dyDescent="0.25">
      <c r="A14" s="25" t="s">
        <v>183</v>
      </c>
      <c r="B14" s="25">
        <v>861</v>
      </c>
      <c r="C14" s="30" t="s">
        <v>184</v>
      </c>
      <c r="D14" s="26">
        <v>0</v>
      </c>
      <c r="E14" s="26">
        <v>0</v>
      </c>
      <c r="F14" s="45">
        <f t="shared" si="0"/>
        <v>0</v>
      </c>
    </row>
    <row r="15" spans="1:7" ht="75" x14ac:dyDescent="0.25">
      <c r="A15" s="36" t="s">
        <v>185</v>
      </c>
      <c r="B15" s="27">
        <v>861</v>
      </c>
      <c r="C15" s="28" t="s">
        <v>186</v>
      </c>
      <c r="D15" s="29">
        <v>-111000</v>
      </c>
      <c r="E15" s="29">
        <v>-41243.599999999999</v>
      </c>
      <c r="F15" s="44">
        <f t="shared" si="0"/>
        <v>-69756.399999999994</v>
      </c>
    </row>
    <row r="16" spans="1:7" ht="90" x14ac:dyDescent="0.25">
      <c r="A16" s="36" t="s">
        <v>187</v>
      </c>
      <c r="B16" s="27">
        <v>861</v>
      </c>
      <c r="C16" s="28" t="s">
        <v>188</v>
      </c>
      <c r="D16" s="29">
        <v>111000</v>
      </c>
      <c r="E16" s="29">
        <v>41243.599999999999</v>
      </c>
      <c r="F16" s="44">
        <f t="shared" si="0"/>
        <v>69756.399999999994</v>
      </c>
    </row>
  </sheetData>
  <mergeCells count="2">
    <mergeCell ref="A1:F3"/>
    <mergeCell ref="A6:C6"/>
  </mergeCells>
  <pageMargins left="0.21" right="0.17" top="0.75" bottom="0.17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 фин-я дефицита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2024-04-02T08:37:32Z</dcterms:modified>
</cp:coreProperties>
</file>