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92.168.110.1\документы\Бюджетный Отдел\++++++++++++++++++++++++++МОНИТОРИНГ\за 2023\"/>
    </mc:Choice>
  </mc:AlternateContent>
  <bookViews>
    <workbookView xWindow="0" yWindow="0" windowWidth="28800" windowHeight="12135"/>
  </bookViews>
  <sheets>
    <sheet name="Доходы" sheetId="2" r:id="rId1"/>
    <sheet name="Расходы" sheetId="1" r:id="rId2"/>
    <sheet name="Источники фин-я дефицита" sheetId="3" r:id="rId3"/>
  </sheets>
  <definedNames>
    <definedName name="APPT" localSheetId="1">Расходы!#REF!</definedName>
    <definedName name="FIO" localSheetId="1">Расходы!$D$14</definedName>
    <definedName name="LAST_CELL" localSheetId="1">Расходы!$H$67</definedName>
    <definedName name="SIGN" localSheetId="1">Расходы!$A$14:$F$15</definedName>
  </definedNames>
  <calcPr calcId="152511"/>
</workbook>
</file>

<file path=xl/calcChain.xml><?xml version="1.0" encoding="utf-8"?>
<calcChain xmlns="http://schemas.openxmlformats.org/spreadsheetml/2006/main">
  <c r="D8" i="1" l="1"/>
  <c r="F36" i="1"/>
  <c r="D36" i="1"/>
  <c r="C36" i="1"/>
  <c r="G40" i="1"/>
  <c r="E40" i="1"/>
  <c r="D29" i="2" l="1"/>
  <c r="D4" i="2" s="1"/>
  <c r="F30" i="2" l="1"/>
  <c r="F29" i="2"/>
  <c r="E19" i="2" l="1"/>
  <c r="D33" i="1" l="1"/>
  <c r="C33" i="1"/>
  <c r="D60" i="1"/>
  <c r="C60" i="1"/>
  <c r="G9" i="3" l="1"/>
  <c r="G16" i="3" s="1"/>
  <c r="G6" i="3"/>
  <c r="F56" i="1"/>
  <c r="F50" i="1"/>
  <c r="F46" i="1"/>
  <c r="F43" i="1"/>
  <c r="F29" i="1"/>
  <c r="F23" i="1"/>
  <c r="F19" i="1"/>
  <c r="F16" i="1"/>
  <c r="F9" i="1"/>
  <c r="F8" i="1" s="1"/>
  <c r="H13" i="3" l="1"/>
  <c r="H12" i="3"/>
  <c r="H11" i="3"/>
  <c r="F11" i="3"/>
  <c r="H10" i="3"/>
  <c r="F10" i="3"/>
  <c r="E9" i="3"/>
  <c r="H9" i="3" s="1"/>
  <c r="D9" i="3"/>
  <c r="F8" i="3"/>
  <c r="F7" i="3"/>
  <c r="E6" i="3"/>
  <c r="D6" i="3"/>
  <c r="D16" i="3" s="1"/>
  <c r="F9" i="3" l="1"/>
  <c r="E16" i="3"/>
  <c r="G28" i="2"/>
  <c r="G13" i="2"/>
  <c r="F16" i="3" l="1"/>
  <c r="H16" i="3"/>
  <c r="G36" i="2"/>
  <c r="G35" i="2"/>
  <c r="E35" i="2"/>
  <c r="G34" i="2"/>
  <c r="E34" i="2"/>
  <c r="G33" i="2"/>
  <c r="E33" i="2"/>
  <c r="G32" i="2"/>
  <c r="E32" i="2"/>
  <c r="G31" i="2"/>
  <c r="E31" i="2"/>
  <c r="D30" i="2"/>
  <c r="G30" i="2" s="1"/>
  <c r="C30" i="2"/>
  <c r="G29" i="2"/>
  <c r="C29" i="2"/>
  <c r="E28" i="2"/>
  <c r="G27" i="2"/>
  <c r="E27" i="2"/>
  <c r="G26" i="2"/>
  <c r="E26" i="2"/>
  <c r="G25" i="2"/>
  <c r="G24" i="2"/>
  <c r="E24" i="2"/>
  <c r="G23" i="2"/>
  <c r="E23" i="2"/>
  <c r="G22" i="2"/>
  <c r="E22" i="2"/>
  <c r="F20" i="2"/>
  <c r="D20" i="2"/>
  <c r="G20" i="2" s="1"/>
  <c r="C20" i="2"/>
  <c r="G19" i="2"/>
  <c r="G18" i="2"/>
  <c r="E18" i="2"/>
  <c r="G17" i="2"/>
  <c r="E17" i="2"/>
  <c r="G16" i="2"/>
  <c r="E16" i="2"/>
  <c r="F15" i="2"/>
  <c r="D15" i="2"/>
  <c r="C15" i="2"/>
  <c r="G14" i="2"/>
  <c r="E14" i="2"/>
  <c r="E13" i="2"/>
  <c r="E11" i="2"/>
  <c r="F10" i="2"/>
  <c r="D10" i="2"/>
  <c r="C10" i="2"/>
  <c r="G9" i="2"/>
  <c r="E9" i="2"/>
  <c r="F8" i="2"/>
  <c r="D8" i="2"/>
  <c r="C8" i="2"/>
  <c r="G7" i="2"/>
  <c r="E7" i="2"/>
  <c r="F6" i="2"/>
  <c r="D6" i="2"/>
  <c r="C6" i="2"/>
  <c r="F5" i="2" l="1"/>
  <c r="F4" i="2" s="1"/>
  <c r="G15" i="2"/>
  <c r="E15" i="2"/>
  <c r="E30" i="2"/>
  <c r="E20" i="2"/>
  <c r="E8" i="2"/>
  <c r="G8" i="2"/>
  <c r="G6" i="2"/>
  <c r="E10" i="2"/>
  <c r="C5" i="2"/>
  <c r="C4" i="2" s="1"/>
  <c r="E6" i="2"/>
  <c r="G10" i="2"/>
  <c r="E29" i="2"/>
  <c r="D5" i="2"/>
  <c r="E5" i="2" l="1"/>
  <c r="G5" i="2"/>
  <c r="E4" i="2" l="1"/>
  <c r="G4" i="2"/>
  <c r="D56" i="1" l="1"/>
  <c r="C56" i="1"/>
  <c r="D50" i="1"/>
  <c r="C50" i="1"/>
  <c r="D46" i="1"/>
  <c r="C46" i="1"/>
  <c r="D43" i="1"/>
  <c r="C43" i="1"/>
  <c r="D29" i="1"/>
  <c r="C29" i="1"/>
  <c r="D23" i="1"/>
  <c r="C23" i="1"/>
  <c r="D19" i="1"/>
  <c r="C19" i="1"/>
  <c r="D16" i="1"/>
  <c r="C16" i="1"/>
  <c r="C9" i="1"/>
  <c r="D9" i="1"/>
  <c r="C8" i="1" l="1"/>
  <c r="G11" i="1"/>
  <c r="G12" i="1"/>
  <c r="G13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5" i="1"/>
  <c r="G36" i="1"/>
  <c r="G37" i="1"/>
  <c r="G38" i="1"/>
  <c r="G39" i="1"/>
  <c r="G41" i="1"/>
  <c r="G42" i="1"/>
  <c r="G43" i="1"/>
  <c r="G44" i="1"/>
  <c r="G45" i="1"/>
  <c r="G46" i="1"/>
  <c r="G47" i="1"/>
  <c r="G49" i="1"/>
  <c r="G50" i="1"/>
  <c r="G51" i="1"/>
  <c r="G52" i="1"/>
  <c r="G53" i="1"/>
  <c r="G54" i="1"/>
  <c r="G55" i="1"/>
  <c r="G56" i="1"/>
  <c r="G58" i="1"/>
  <c r="G59" i="1"/>
  <c r="G60" i="1"/>
  <c r="G61" i="1"/>
  <c r="G62" i="1"/>
  <c r="G10" i="1"/>
  <c r="G9" i="1"/>
  <c r="G8" i="1" l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5" i="1"/>
  <c r="E26" i="1"/>
  <c r="E27" i="1"/>
  <c r="E28" i="1"/>
  <c r="E29" i="1"/>
  <c r="E30" i="1"/>
  <c r="E31" i="1"/>
  <c r="E32" i="1"/>
  <c r="E33" i="1"/>
  <c r="E35" i="1"/>
  <c r="E36" i="1"/>
  <c r="E37" i="1"/>
  <c r="E38" i="1"/>
  <c r="E39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9" i="1"/>
  <c r="E60" i="1"/>
  <c r="E61" i="1"/>
  <c r="E62" i="1"/>
  <c r="E8" i="1"/>
</calcChain>
</file>

<file path=xl/sharedStrings.xml><?xml version="1.0" encoding="utf-8"?>
<sst xmlns="http://schemas.openxmlformats.org/spreadsheetml/2006/main" count="220" uniqueCount="214">
  <si>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</si>
  <si>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</si>
  <si>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0105</t>
  </si>
  <si>
    <t>Судебная система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</si>
  <si>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</si>
  <si>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</si>
  <si>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0107</t>
  </si>
  <si>
    <t>Обеспечение проведения выборов и референдумов</t>
  </si>
  <si>
    <t>0111</t>
  </si>
  <si>
    <t>Резервные фонды</t>
  </si>
  <si>
    <t>0113</t>
  </si>
  <si>
    <t>Другие общегосударственные вопросы</t>
  </si>
  <si>
    <t>0203</t>
  </si>
  <si>
    <t>Мобилизационная и вневойсковая подготовка</t>
  </si>
  <si>
    <t>0204</t>
  </si>
  <si>
    <t>Мобилизационная подготовка экономики</t>
  </si>
  <si>
    <t>0304</t>
  </si>
  <si>
    <t>Органы юстиции</t>
  </si>
  <si>
    <t>0310</t>
  </si>
  <si>
    <t>Защита населения и территории от чрезвычайных ситуаций природного и техногенного характера, пожарная безопасность</t>
  </si>
  <si>
    <t>0314</t>
  </si>
  <si>
    <t>Другие вопросы в области национальной безопасности и правоохранительной деятельности</t>
  </si>
  <si>
    <t>0405</t>
  </si>
  <si>
    <t>Сельское хозяйство и рыболовство</t>
  </si>
  <si>
    <t>0408</t>
  </si>
  <si>
    <t>Транспорт</t>
  </si>
  <si>
    <t>0409</t>
  </si>
  <si>
    <t>Дорожное хозяйство (дорожные фонды)</t>
  </si>
  <si>
    <t>0412</t>
  </si>
  <si>
    <t>Другие вопросы в области национальной экономики</t>
  </si>
  <si>
    <t>05</t>
  </si>
  <si>
    <t>0501</t>
  </si>
  <si>
    <t>Жилищное хозяйство</t>
  </si>
  <si>
    <t>0502</t>
  </si>
  <si>
    <t>Коммунальное хозяйство</t>
  </si>
  <si>
    <t>0503</t>
  </si>
  <si>
    <t>Благоустройство</t>
  </si>
  <si>
    <t>0603</t>
  </si>
  <si>
    <t>Охрана объектов растительного и животного мира и среды их обитания</t>
  </si>
  <si>
    <t>0605</t>
  </si>
  <si>
    <t>Другие вопросы в области охраны окружающей среды</t>
  </si>
  <si>
    <t>0701</t>
  </si>
  <si>
    <t>Дошкольное образование</t>
  </si>
  <si>
    <t>0702</t>
  </si>
  <si>
    <t>Общее образование</t>
  </si>
  <si>
    <t>0703</t>
  </si>
  <si>
    <t>Дополнительное образование детей</t>
  </si>
  <si>
    <t>0707</t>
  </si>
  <si>
    <t>Молодежная политика</t>
  </si>
  <si>
    <t>0709</t>
  </si>
  <si>
    <t>Другие вопросы в области образования</t>
  </si>
  <si>
    <t>0801</t>
  </si>
  <si>
    <t>Культура</t>
  </si>
  <si>
    <t>0804</t>
  </si>
  <si>
    <t>Другие вопросы в области культуры, кинематографии</t>
  </si>
  <si>
    <t>0901</t>
  </si>
  <si>
    <t>Стационарная медицинская помощь</t>
  </si>
  <si>
    <t>0902</t>
  </si>
  <si>
    <t>Амбулаторная помощь</t>
  </si>
  <si>
    <t>0909</t>
  </si>
  <si>
    <t>Другие вопросы в области здравоохранения</t>
  </si>
  <si>
    <t>1001</t>
  </si>
  <si>
    <t>Пенсионное обеспечение</t>
  </si>
  <si>
    <t>1002</t>
  </si>
  <si>
    <t>Социальное обслуживание населения</t>
  </si>
  <si>
    <t>1003</t>
  </si>
  <si>
    <t>Социальное обеспечение населения</t>
  </si>
  <si>
    <t>1004</t>
  </si>
  <si>
    <t>Охрана семьи и детства</t>
  </si>
  <si>
    <t>1006</t>
  </si>
  <si>
    <t>Другие вопросы в области социальной политики</t>
  </si>
  <si>
    <t>1101</t>
  </si>
  <si>
    <t>Физическая культура</t>
  </si>
  <si>
    <t>1102</t>
  </si>
  <si>
    <t>Массовый спорт</t>
  </si>
  <si>
    <t>1105</t>
  </si>
  <si>
    <t>Другие вопросы в области физической культуры и спорта</t>
  </si>
  <si>
    <t>1202</t>
  </si>
  <si>
    <t>Периодическая печать и издательства</t>
  </si>
  <si>
    <t>1204</t>
  </si>
  <si>
    <t>Другие вопросы в области средств массовой информации</t>
  </si>
  <si>
    <t>Код</t>
  </si>
  <si>
    <t>Наименование разделов, подразделов</t>
  </si>
  <si>
    <t>Темпы роста
к соответствующему периоду прошлого года, %</t>
  </si>
  <si>
    <t>0100</t>
  </si>
  <si>
    <t>Общегосударсвенные расходы</t>
  </si>
  <si>
    <t>0200</t>
  </si>
  <si>
    <t>Национальная оборона</t>
  </si>
  <si>
    <t>0300</t>
  </si>
  <si>
    <t>Национальная безопасность</t>
  </si>
  <si>
    <t>0400</t>
  </si>
  <si>
    <t>Национальная экономика</t>
  </si>
  <si>
    <t>Жилищно-коммунальное хозяйство</t>
  </si>
  <si>
    <t>0600</t>
  </si>
  <si>
    <t>Охана окружающей среды</t>
  </si>
  <si>
    <t>0700</t>
  </si>
  <si>
    <t>Образование</t>
  </si>
  <si>
    <t>0800</t>
  </si>
  <si>
    <t>Культура, кинематография</t>
  </si>
  <si>
    <t>0900</t>
  </si>
  <si>
    <t>Здравоохранение</t>
  </si>
  <si>
    <t>1000</t>
  </si>
  <si>
    <t>Социальная политика</t>
  </si>
  <si>
    <t>1100</t>
  </si>
  <si>
    <t>Физическая культура и спорт</t>
  </si>
  <si>
    <t>1200</t>
  </si>
  <si>
    <t>Средства массовой информации</t>
  </si>
  <si>
    <t>0401</t>
  </si>
  <si>
    <t>Общеэкономические вопросы</t>
  </si>
  <si>
    <t>Код бюджетной классификации</t>
  </si>
  <si>
    <t>Наименование показателей</t>
  </si>
  <si>
    <t>Доходы бюджета, всего</t>
  </si>
  <si>
    <t>1.00.00.00.0.00.0.000</t>
  </si>
  <si>
    <t>Налоговые и неналоговые доходы</t>
  </si>
  <si>
    <t>1.01.00.00.0.00.0.000</t>
  </si>
  <si>
    <t>Налоги на прибыль, доходы</t>
  </si>
  <si>
    <t>1.01.02.00.0.01.0.000</t>
  </si>
  <si>
    <t>Налог на доходы физических лиц</t>
  </si>
  <si>
    <t>1.03.00.00.0.00.0.000</t>
  </si>
  <si>
    <t>Налоги на товары (работы, услуги), реализуемые на территории Российской Федерации</t>
  </si>
  <si>
    <t>1.03.02.00.0.01.0.000</t>
  </si>
  <si>
    <t>Акцизы по подакцизным товарам (продукции), производимым на территории Российской Федерации</t>
  </si>
  <si>
    <t>1.05.00.00.0.00.0.000</t>
  </si>
  <si>
    <t>Налоги на совокупный доход</t>
  </si>
  <si>
    <t>1.05.01.00.0.01.0.000</t>
  </si>
  <si>
    <t>Налог, взимаемый в связи с применением упрощенной системы налогообложения</t>
  </si>
  <si>
    <t>1.05.02.00.0.02.0.000</t>
  </si>
  <si>
    <t>Единый налог на вмененный доход для отдельных видов деятельности</t>
  </si>
  <si>
    <t>1.05.03.00.0.01.0.000</t>
  </si>
  <si>
    <t>Единый сельскохозяйственный налог</t>
  </si>
  <si>
    <t>1.05.04.00.0.02.0.000</t>
  </si>
  <si>
    <t>1.06.00.00.0.00.0000</t>
  </si>
  <si>
    <t>Налоги на имущество</t>
  </si>
  <si>
    <t>1.06.01.00.0.00.0.110</t>
  </si>
  <si>
    <t>Налог на имущество физических лиц</t>
  </si>
  <si>
    <t>1.06.06.00.0.00.0.110</t>
  </si>
  <si>
    <t>Земельный налог</t>
  </si>
  <si>
    <t>1.08.00.00.0.00.0.000</t>
  </si>
  <si>
    <t>Государственная пошлина</t>
  </si>
  <si>
    <t>1.09.00.00.0.00.0.000</t>
  </si>
  <si>
    <t>Задолженность и перерасчеты по отмененным налогам</t>
  </si>
  <si>
    <t>1.11.00.00.0.00.0.000</t>
  </si>
  <si>
    <t>Доходы от использования имущества, находящегося в государственной и муниципальной собственности</t>
  </si>
  <si>
    <t>1.11.03.00.0.00.0.000</t>
  </si>
  <si>
    <t>Проценты, полученные от предоставления бюджетных кредитов внутри страны</t>
  </si>
  <si>
    <t>1.11.05.00.0.00.0.000</t>
  </si>
  <si>
    <t>1.11.09.00.0.00.0.000</t>
  </si>
  <si>
    <t>1.12.00.00.0.00.0.000</t>
  </si>
  <si>
    <t>Платежи при пользовании природными ресурсами</t>
  </si>
  <si>
    <t>1.13.00.00.0.00.0.000</t>
  </si>
  <si>
    <t>Доходы от оказания платных услуг (работ) и компенсации затрат государства</t>
  </si>
  <si>
    <t>1.14.00.00.0.00.0.000</t>
  </si>
  <si>
    <t>1.16.00.00.0.00.0.000</t>
  </si>
  <si>
    <t>Штрафы, санкции, возмещение ущерба</t>
  </si>
  <si>
    <t>1.17.00.00.0.00.0.000</t>
  </si>
  <si>
    <t>Прочие неналоговые доходы</t>
  </si>
  <si>
    <t>2.00.00.00.0.00.0.000</t>
  </si>
  <si>
    <t>Безвозмездные поступления</t>
  </si>
  <si>
    <t>2.02.00.00.0.00.0.000</t>
  </si>
  <si>
    <t>Безвозмездные поступления от других бюджетов бюджетной системы Российской Федерации</t>
  </si>
  <si>
    <t>2.02.01.00.0.00.0.000</t>
  </si>
  <si>
    <t>2.02.02.00.0.00.0.000</t>
  </si>
  <si>
    <t>Субсидии бюджетам бюджетной системы Российской Федерации (межбюджетные субсидии)</t>
  </si>
  <si>
    <t>2.02.03.00.0.00.0.000</t>
  </si>
  <si>
    <t>2.02.04.00.0.00.0.000</t>
  </si>
  <si>
    <t>Иные межбюджетные трансферты</t>
  </si>
  <si>
    <t>2.07.00.00.0.00.0.000</t>
  </si>
  <si>
    <t>Прочие безвозмездные поступления</t>
  </si>
  <si>
    <t>2.19.00.00.0.00.0.000</t>
  </si>
  <si>
    <t>Возврат остатков субсидий, субвенций и иных межбюджетных трансфертов, имеющих целевое назначение, прошлых лет</t>
  </si>
  <si>
    <t>Расходы бюджета, всего</t>
  </si>
  <si>
    <t>Налог, взимаемый в связи 
с применением патентной системы налогообложения</t>
  </si>
  <si>
    <t>Дотации бюджетам субъектов Российской Федерации 
и муниципальных образований</t>
  </si>
  <si>
    <t>Субвенции бюджетам субъектов Российской Федерации 
и муниципальных образований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</si>
  <si>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
и муниципальных унитарных предприятий, в том числе казенных)</t>
  </si>
  <si>
    <t>Прочие доходы от использования имущества и прав, находящихся 
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</si>
  <si>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продажи материальных 
и нематериальных активов</t>
  </si>
  <si>
    <t>БЮДЖЕТНЫЕ АССИГНОВАНИЯ ПО ИСТОЧНИКАМ ДЕФИЦИТА КОНСОЛИДИРОВАННОГО БЮДЖЕТА БЕЛГОРОДСКОГО РАЙОНА ЗА 2022 ГОД В СРАВНЕНИИ С СООТВЕТСТВУЮЩИМ ПЕРИОДОМ ПРОШЛОГО ГОДА</t>
  </si>
  <si>
    <t>Код главного администратора источников внутреннего финансирования дефицита районного бюджета</t>
  </si>
  <si>
    <t>Наименование кода группы, подгруппы, статьи, вида источника внутреннего финансирования дефицита бюджета</t>
  </si>
  <si>
    <t xml:space="preserve">% исполнения годового плана </t>
  </si>
  <si>
    <t>Темпы роста к соответствующему периоду прошлого года, %</t>
  </si>
  <si>
    <t>01 02 00 00 00 0000 00</t>
  </si>
  <si>
    <t>Кредиты кредитных организаций в валюте Российской Федерации</t>
  </si>
  <si>
    <t>01 02 00 00 00 0000 700</t>
  </si>
  <si>
    <t>Получение кредитов от кредитных организаций в валюте Российской Федерации</t>
  </si>
  <si>
    <t>01 02 00 00 00 0000 800</t>
  </si>
  <si>
    <t>Погашение кредитов, предоставленных кредитными организациями в валюте Российской Федерации</t>
  </si>
  <si>
    <t>01 00 00 00 00 0000 000</t>
  </si>
  <si>
    <t>Изменение остатков средств на счетах по учету средств бюджетов</t>
  </si>
  <si>
    <t>01 05 00 00 00 0000 500</t>
  </si>
  <si>
    <t>Увеличение остатков средств бюджетов</t>
  </si>
  <si>
    <t>01 05 00 00 00 0000 600</t>
  </si>
  <si>
    <t>Уменьшение остатков средств бюджетов</t>
  </si>
  <si>
    <t>01 06 00 00 00 0000 000</t>
  </si>
  <si>
    <t>Иные источники внутреннего финансирования дефицитов бюджетов</t>
  </si>
  <si>
    <t>01 06 05 00 00 0000 000</t>
  </si>
  <si>
    <t>Бюджетные кредиты, предоставленные внутри страны в валюте Российской Федерации</t>
  </si>
  <si>
    <t>01 06 05 01 05 0000 540</t>
  </si>
  <si>
    <t>Предоставление бюджетных кредитов предоставленных  юридическим лицам  из бюджетов муниципальных районов в валюте Российской Федерации</t>
  </si>
  <si>
    <t>01 06 05 01 05 0000 640</t>
  </si>
  <si>
    <t>Возврат бюджетных кредитов, предоставленных  юридическим лицам из бюджетов муниципальных  районов в валюте Российской Федерации</t>
  </si>
  <si>
    <t>Всего средств, направленных на покрытие дефицита</t>
  </si>
  <si>
    <t>Фактическое исполнения за 2022 г., тыс.руб.</t>
  </si>
  <si>
    <t>% исполнения годового плана</t>
  </si>
  <si>
    <t>Cведения об исполнении консолидированного бюджета Белгородского района по разделам и подразделам классификации расходов бюджета за 2023 год в сравнении с запланированными значениями на соответствующий финансовый год и с соответствующим периодом прошлого года</t>
  </si>
  <si>
    <t>Бюджетные назначения на 2023 г., тыс. руб.</t>
  </si>
  <si>
    <t>Фактическое исполнение за 2023 г., тыс. руб.</t>
  </si>
  <si>
    <t>Фактическое исполнение за 2022 г., тыс.руб.</t>
  </si>
  <si>
    <t>Бюджетные назначения на 2023 г., тыс.руб.</t>
  </si>
  <si>
    <t>Фактическое исполнения за 2023 г., тыс.руб.</t>
  </si>
  <si>
    <t>Сведения об исполнении доходов консолидированного бюджета Белгородского района за 2023 год в сравнении с запланированными значениями на соответствующий финансовый год и с соответствующим периодом прошлого года</t>
  </si>
  <si>
    <t>0705</t>
  </si>
  <si>
    <t>Профессиональная подготовка, переподготовка и повышение квалификации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</si>
</sst>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#,##0.0_ ;[Red]\-#,##0.0\ "/>
  </numFmts>
  <fonts count="16" x14ac:knownFonts="1">
    <font>
      <sz val="10"/>
      <name val="Arial"/>
    </font>
    <font>
      <sz val="8.5"/>
      <name val="MS Sans Serif"/>
    </font>
    <font>
      <b/>
      <sz val="11"/>
      <name val="Times New Roman"/>
      <family val="1"/>
      <charset val="204"/>
    </font>
    <font>
      <sz val="11"/>
      <color rgb="FF000000"/>
      <name val="Calibri"/>
      <family val="2"/>
      <scheme val="minor"/>
    </font>
    <font>
      <b/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Calibri"/>
      <family val="2"/>
      <scheme val="minor"/>
    </font>
    <font>
      <b/>
      <sz val="12"/>
      <color rgb="FF000000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78">
    <xf numFmtId="0" fontId="0" fillId="0" borderId="0" xfId="0"/>
    <xf numFmtId="0" fontId="1" fillId="0" borderId="0" xfId="0" applyFont="1" applyBorder="1" applyAlignment="1" applyProtection="1"/>
    <xf numFmtId="0" fontId="2" fillId="0" borderId="0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wrapText="1"/>
    </xf>
    <xf numFmtId="49" fontId="5" fillId="0" borderId="1" xfId="0" applyNumberFormat="1" applyFont="1" applyBorder="1" applyAlignment="1" applyProtection="1">
      <alignment horizontal="center" vertical="center" wrapText="1"/>
    </xf>
    <xf numFmtId="164" fontId="4" fillId="0" borderId="1" xfId="1" applyNumberFormat="1" applyFont="1" applyFill="1" applyBorder="1" applyAlignment="1">
      <alignment horizontal="center" vertical="center" wrapText="1"/>
    </xf>
    <xf numFmtId="0" fontId="4" fillId="0" borderId="1" xfId="1" applyNumberFormat="1" applyFont="1" applyFill="1" applyBorder="1" applyAlignment="1">
      <alignment horizontal="center" vertical="center" wrapText="1"/>
    </xf>
    <xf numFmtId="164" fontId="5" fillId="0" borderId="1" xfId="0" applyNumberFormat="1" applyFont="1" applyBorder="1" applyAlignment="1" applyProtection="1">
      <alignment horizontal="center" vertical="center" wrapText="1"/>
    </xf>
    <xf numFmtId="164" fontId="5" fillId="0" borderId="1" xfId="0" applyNumberFormat="1" applyFont="1" applyBorder="1" applyAlignment="1">
      <alignment horizontal="center" vertical="center"/>
    </xf>
    <xf numFmtId="164" fontId="0" fillId="0" borderId="0" xfId="0" applyNumberFormat="1"/>
    <xf numFmtId="49" fontId="2" fillId="0" borderId="1" xfId="0" applyNumberFormat="1" applyFont="1" applyBorder="1" applyAlignment="1" applyProtection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 applyProtection="1">
      <alignment horizontal="center" vertical="center" wrapText="1"/>
    </xf>
    <xf numFmtId="164" fontId="2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top" wrapText="1"/>
    </xf>
    <xf numFmtId="0" fontId="6" fillId="2" borderId="0" xfId="0" applyFont="1" applyFill="1" applyBorder="1" applyAlignment="1">
      <alignment horizontal="center" vertical="top" wrapText="1"/>
    </xf>
    <xf numFmtId="0" fontId="7" fillId="0" borderId="0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/>
    </xf>
    <xf numFmtId="165" fontId="0" fillId="0" borderId="0" xfId="0" applyNumberFormat="1"/>
    <xf numFmtId="49" fontId="0" fillId="0" borderId="0" xfId="0" applyNumberFormat="1"/>
    <xf numFmtId="164" fontId="9" fillId="2" borderId="1" xfId="0" applyNumberFormat="1" applyFont="1" applyFill="1" applyBorder="1" applyAlignment="1">
      <alignment horizontal="center" vertical="center" wrapText="1"/>
    </xf>
    <xf numFmtId="164" fontId="9" fillId="0" borderId="1" xfId="0" applyNumberFormat="1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 wrapText="1"/>
    </xf>
    <xf numFmtId="164" fontId="10" fillId="0" borderId="1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 wrapText="1"/>
    </xf>
    <xf numFmtId="164" fontId="4" fillId="2" borderId="5" xfId="0" applyNumberFormat="1" applyFont="1" applyFill="1" applyBorder="1" applyAlignment="1">
      <alignment horizontal="center" vertical="center" wrapText="1"/>
    </xf>
    <xf numFmtId="164" fontId="4" fillId="0" borderId="5" xfId="0" applyNumberFormat="1" applyFont="1" applyBorder="1" applyAlignment="1">
      <alignment horizontal="center" vertical="center"/>
    </xf>
    <xf numFmtId="164" fontId="2" fillId="0" borderId="5" xfId="0" applyNumberFormat="1" applyFont="1" applyBorder="1" applyAlignment="1">
      <alignment horizontal="center" vertical="center" wrapText="1"/>
    </xf>
    <xf numFmtId="164" fontId="8" fillId="0" borderId="5" xfId="0" applyNumberFormat="1" applyFont="1" applyBorder="1" applyAlignment="1">
      <alignment horizontal="center" vertical="center"/>
    </xf>
    <xf numFmtId="0" fontId="0" fillId="0" borderId="0" xfId="0" applyAlignment="1">
      <alignment vertical="top"/>
    </xf>
    <xf numFmtId="0" fontId="0" fillId="2" borderId="0" xfId="0" applyFill="1"/>
    <xf numFmtId="49" fontId="0" fillId="2" borderId="0" xfId="0" applyNumberFormat="1" applyFill="1"/>
    <xf numFmtId="0" fontId="11" fillId="0" borderId="0" xfId="0" applyFont="1"/>
    <xf numFmtId="0" fontId="9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/>
    </xf>
    <xf numFmtId="164" fontId="4" fillId="3" borderId="1" xfId="0" applyNumberFormat="1" applyFont="1" applyFill="1" applyBorder="1" applyAlignment="1">
      <alignment horizontal="center" vertical="center" wrapText="1"/>
    </xf>
    <xf numFmtId="164" fontId="4" fillId="3" borderId="1" xfId="0" applyNumberFormat="1" applyFont="1" applyFill="1" applyBorder="1" applyAlignment="1">
      <alignment horizontal="center" vertical="center"/>
    </xf>
    <xf numFmtId="164" fontId="8" fillId="3" borderId="1" xfId="0" applyNumberFormat="1" applyFont="1" applyFill="1" applyBorder="1" applyAlignment="1">
      <alignment horizontal="center" vertical="center"/>
    </xf>
    <xf numFmtId="164" fontId="2" fillId="3" borderId="1" xfId="0" applyNumberFormat="1" applyFont="1" applyFill="1" applyBorder="1" applyAlignment="1" applyProtection="1">
      <alignment horizontal="center" vertical="center"/>
    </xf>
    <xf numFmtId="164" fontId="2" fillId="3" borderId="1" xfId="0" applyNumberFormat="1" applyFont="1" applyFill="1" applyBorder="1" applyAlignment="1">
      <alignment horizontal="center" vertical="center"/>
    </xf>
    <xf numFmtId="0" fontId="13" fillId="0" borderId="0" xfId="0" applyFont="1" applyAlignment="1">
      <alignment horizont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164" fontId="14" fillId="0" borderId="1" xfId="0" applyNumberFormat="1" applyFont="1" applyBorder="1" applyAlignment="1">
      <alignment horizontal="center" vertical="center" wrapText="1"/>
    </xf>
    <xf numFmtId="166" fontId="14" fillId="0" borderId="1" xfId="0" applyNumberFormat="1" applyFont="1" applyBorder="1" applyAlignment="1">
      <alignment horizontal="center" vertical="center" wrapText="1"/>
    </xf>
    <xf numFmtId="166" fontId="14" fillId="0" borderId="1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vertical="center" wrapText="1"/>
    </xf>
    <xf numFmtId="0" fontId="15" fillId="0" borderId="1" xfId="0" applyFont="1" applyBorder="1" applyAlignment="1">
      <alignment horizontal="center" vertical="center" wrapText="1"/>
    </xf>
    <xf numFmtId="164" fontId="15" fillId="0" borderId="1" xfId="0" applyNumberFormat="1" applyFont="1" applyBorder="1" applyAlignment="1">
      <alignment horizontal="center" vertical="center" wrapText="1"/>
    </xf>
    <xf numFmtId="166" fontId="15" fillId="0" borderId="1" xfId="0" applyNumberFormat="1" applyFont="1" applyBorder="1" applyAlignment="1">
      <alignment horizontal="center" vertical="center" wrapText="1"/>
    </xf>
    <xf numFmtId="166" fontId="15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vertical="center" wrapText="1"/>
    </xf>
    <xf numFmtId="164" fontId="14" fillId="0" borderId="1" xfId="0" applyNumberFormat="1" applyFont="1" applyBorder="1" applyAlignment="1">
      <alignment horizontal="center" vertical="center" wrapText="1"/>
    </xf>
    <xf numFmtId="165" fontId="5" fillId="0" borderId="1" xfId="0" applyNumberFormat="1" applyFont="1" applyBorder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/>
    </xf>
    <xf numFmtId="164" fontId="2" fillId="2" borderId="5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left"/>
    </xf>
    <xf numFmtId="0" fontId="12" fillId="0" borderId="0" xfId="1" applyNumberFormat="1" applyFont="1" applyFill="1" applyBorder="1" applyAlignment="1">
      <alignment horizontal="center" vertical="center" wrapText="1" readingOrder="1"/>
    </xf>
    <xf numFmtId="0" fontId="13" fillId="0" borderId="0" xfId="0" applyFont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164" fontId="14" fillId="0" borderId="1" xfId="0" applyNumberFormat="1" applyFont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Fill="1" applyBorder="1" applyAlignment="1" applyProtection="1">
      <alignment horizontal="center" vertical="center" wrapText="1"/>
    </xf>
  </cellXfs>
  <cellStyles count="2">
    <cellStyle name="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7"/>
  <sheetViews>
    <sheetView tabSelected="1" workbookViewId="0">
      <selection activeCell="K9" sqref="K9"/>
    </sheetView>
  </sheetViews>
  <sheetFormatPr defaultRowHeight="15" x14ac:dyDescent="0.25"/>
  <cols>
    <col min="1" max="1" width="21" customWidth="1"/>
    <col min="2" max="2" width="45.42578125" style="36" customWidth="1"/>
    <col min="3" max="3" width="17.5703125" style="37" customWidth="1"/>
    <col min="4" max="4" width="17.42578125" style="37" customWidth="1"/>
    <col min="5" max="5" width="18.7109375" customWidth="1"/>
    <col min="6" max="6" width="18.28515625" style="39" customWidth="1"/>
    <col min="7" max="7" width="20.42578125" customWidth="1"/>
  </cols>
  <sheetData>
    <row r="1" spans="1:9" ht="62.25" customHeight="1" x14ac:dyDescent="0.2">
      <c r="A1" s="67" t="s">
        <v>211</v>
      </c>
      <c r="B1" s="67"/>
      <c r="C1" s="67"/>
      <c r="D1" s="67"/>
      <c r="E1" s="67"/>
      <c r="F1" s="67"/>
      <c r="G1" s="67"/>
    </row>
    <row r="2" spans="1:9" ht="15.75" x14ac:dyDescent="0.2">
      <c r="A2" s="16"/>
      <c r="B2" s="16"/>
      <c r="C2" s="17"/>
      <c r="D2" s="17"/>
      <c r="E2" s="16"/>
      <c r="F2" s="18"/>
      <c r="G2" s="19"/>
    </row>
    <row r="3" spans="1:9" ht="87" customHeight="1" x14ac:dyDescent="0.2">
      <c r="A3" s="20" t="s">
        <v>109</v>
      </c>
      <c r="B3" s="20" t="s">
        <v>110</v>
      </c>
      <c r="C3" s="10" t="s">
        <v>206</v>
      </c>
      <c r="D3" s="10" t="s">
        <v>207</v>
      </c>
      <c r="E3" s="11" t="s">
        <v>204</v>
      </c>
      <c r="F3" s="5" t="s">
        <v>208</v>
      </c>
      <c r="G3" s="6" t="s">
        <v>83</v>
      </c>
    </row>
    <row r="4" spans="1:9" ht="27.75" customHeight="1" x14ac:dyDescent="0.2">
      <c r="A4" s="68" t="s">
        <v>111</v>
      </c>
      <c r="B4" s="69"/>
      <c r="C4" s="45">
        <f>C5+C29</f>
        <v>8221969.2000000002</v>
      </c>
      <c r="D4" s="45">
        <f>D5+D29</f>
        <v>8267100.4499999993</v>
      </c>
      <c r="E4" s="46">
        <f t="shared" ref="E4:E11" si="0">D4/C4*100</f>
        <v>100.54891047268822</v>
      </c>
      <c r="F4" s="45">
        <f>F5+F29</f>
        <v>8059928.5999999996</v>
      </c>
      <c r="G4" s="47">
        <f>D4/F4*100</f>
        <v>102.57039311737823</v>
      </c>
    </row>
    <row r="5" spans="1:9" ht="28.5" x14ac:dyDescent="0.2">
      <c r="A5" s="20" t="s">
        <v>112</v>
      </c>
      <c r="B5" s="20" t="s">
        <v>113</v>
      </c>
      <c r="C5" s="21">
        <f>C6+C8+C10+C18+C20+C24+C25+C26+C27+C28+C15+C19</f>
        <v>2588691</v>
      </c>
      <c r="D5" s="21">
        <f>D6+D8+D10+D18+D20+D24+D25+D26+D27+D28+D15+D19</f>
        <v>2673194</v>
      </c>
      <c r="E5" s="22">
        <f t="shared" si="0"/>
        <v>103.26431389455134</v>
      </c>
      <c r="F5" s="23">
        <f>F6+F8+F10+F18+F20+F24+F25+F26+F27+F28+F15+F19</f>
        <v>2548655.3000000003</v>
      </c>
      <c r="G5" s="24">
        <f>D5/F5*100</f>
        <v>104.88644737481761</v>
      </c>
      <c r="H5" s="25"/>
      <c r="I5" s="26"/>
    </row>
    <row r="6" spans="1:9" ht="28.5" x14ac:dyDescent="0.2">
      <c r="A6" s="20" t="s">
        <v>114</v>
      </c>
      <c r="B6" s="20" t="s">
        <v>115</v>
      </c>
      <c r="C6" s="21">
        <f>C7</f>
        <v>1548186</v>
      </c>
      <c r="D6" s="21">
        <f>D7</f>
        <v>1613044.6</v>
      </c>
      <c r="E6" s="22">
        <f t="shared" si="0"/>
        <v>104.18932867239468</v>
      </c>
      <c r="F6" s="23">
        <f>F7</f>
        <v>1491540</v>
      </c>
      <c r="G6" s="24">
        <f t="shared" ref="G6:G10" si="1">D6/F6*100</f>
        <v>108.14625152526919</v>
      </c>
      <c r="H6" s="25"/>
    </row>
    <row r="7" spans="1:9" x14ac:dyDescent="0.2">
      <c r="A7" s="40" t="s">
        <v>116</v>
      </c>
      <c r="B7" s="40" t="s">
        <v>117</v>
      </c>
      <c r="C7" s="27">
        <v>1548186</v>
      </c>
      <c r="D7" s="27">
        <v>1613044.6</v>
      </c>
      <c r="E7" s="28">
        <f t="shared" si="0"/>
        <v>104.18932867239468</v>
      </c>
      <c r="F7" s="29">
        <v>1491540</v>
      </c>
      <c r="G7" s="30">
        <f t="shared" si="1"/>
        <v>108.14625152526919</v>
      </c>
      <c r="H7" s="25"/>
    </row>
    <row r="8" spans="1:9" ht="42.75" x14ac:dyDescent="0.2">
      <c r="A8" s="20" t="s">
        <v>118</v>
      </c>
      <c r="B8" s="20" t="s">
        <v>119</v>
      </c>
      <c r="C8" s="21">
        <f>C9</f>
        <v>98484</v>
      </c>
      <c r="D8" s="21">
        <f>D9</f>
        <v>107887.3</v>
      </c>
      <c r="E8" s="22">
        <f t="shared" si="0"/>
        <v>109.54804841395558</v>
      </c>
      <c r="F8" s="23">
        <f>F9</f>
        <v>103817.5</v>
      </c>
      <c r="G8" s="24">
        <f t="shared" si="1"/>
        <v>103.92014833722638</v>
      </c>
      <c r="H8" s="25"/>
    </row>
    <row r="9" spans="1:9" ht="45" x14ac:dyDescent="0.2">
      <c r="A9" s="40" t="s">
        <v>120</v>
      </c>
      <c r="B9" s="40" t="s">
        <v>121</v>
      </c>
      <c r="C9" s="27">
        <v>98484</v>
      </c>
      <c r="D9" s="27">
        <v>107887.3</v>
      </c>
      <c r="E9" s="28">
        <f t="shared" si="0"/>
        <v>109.54804841395558</v>
      </c>
      <c r="F9" s="29">
        <v>103817.5</v>
      </c>
      <c r="G9" s="30">
        <f t="shared" si="1"/>
        <v>103.92014833722638</v>
      </c>
      <c r="H9" s="25"/>
    </row>
    <row r="10" spans="1:9" ht="28.5" x14ac:dyDescent="0.2">
      <c r="A10" s="20" t="s">
        <v>122</v>
      </c>
      <c r="B10" s="20" t="s">
        <v>123</v>
      </c>
      <c r="C10" s="21">
        <f>C11+C12+C13+C14</f>
        <v>83117</v>
      </c>
      <c r="D10" s="21">
        <f>D11+D12+D13+D14</f>
        <v>82333.399999999994</v>
      </c>
      <c r="E10" s="22">
        <f t="shared" si="0"/>
        <v>99.05723257576669</v>
      </c>
      <c r="F10" s="23">
        <f>F11+F12+F13+F14</f>
        <v>95555.6</v>
      </c>
      <c r="G10" s="24">
        <f t="shared" si="1"/>
        <v>86.162820389385857</v>
      </c>
      <c r="H10" s="25"/>
    </row>
    <row r="11" spans="1:9" ht="30" x14ac:dyDescent="0.2">
      <c r="A11" s="40" t="s">
        <v>124</v>
      </c>
      <c r="B11" s="40" t="s">
        <v>125</v>
      </c>
      <c r="C11" s="27">
        <v>14860</v>
      </c>
      <c r="D11" s="27">
        <v>14864.8</v>
      </c>
      <c r="E11" s="28">
        <f t="shared" si="0"/>
        <v>100.03230148048452</v>
      </c>
      <c r="F11" s="29">
        <v>30136.400000000001</v>
      </c>
      <c r="G11" s="30">
        <v>0</v>
      </c>
      <c r="H11" s="25"/>
    </row>
    <row r="12" spans="1:9" ht="30" x14ac:dyDescent="0.2">
      <c r="A12" s="40" t="s">
        <v>126</v>
      </c>
      <c r="B12" s="40" t="s">
        <v>127</v>
      </c>
      <c r="C12" s="27">
        <v>0</v>
      </c>
      <c r="D12" s="27">
        <v>-872</v>
      </c>
      <c r="E12" s="28">
        <v>0</v>
      </c>
      <c r="F12" s="29">
        <v>-4109.1000000000004</v>
      </c>
      <c r="G12" s="30">
        <v>0</v>
      </c>
      <c r="H12" s="25"/>
    </row>
    <row r="13" spans="1:9" x14ac:dyDescent="0.2">
      <c r="A13" s="40" t="s">
        <v>128</v>
      </c>
      <c r="B13" s="40" t="s">
        <v>129</v>
      </c>
      <c r="C13" s="27">
        <v>37496</v>
      </c>
      <c r="D13" s="27">
        <v>37516.1</v>
      </c>
      <c r="E13" s="28">
        <f>D13/C13*100</f>
        <v>100.05360571794324</v>
      </c>
      <c r="F13" s="29">
        <v>11947.8</v>
      </c>
      <c r="G13" s="30">
        <f t="shared" ref="G13" si="2">D13/F13*100</f>
        <v>314.00006695793371</v>
      </c>
      <c r="H13" s="25"/>
    </row>
    <row r="14" spans="1:9" ht="45" x14ac:dyDescent="0.2">
      <c r="A14" s="40" t="s">
        <v>130</v>
      </c>
      <c r="B14" s="40" t="s">
        <v>171</v>
      </c>
      <c r="C14" s="27">
        <v>30761</v>
      </c>
      <c r="D14" s="27">
        <v>30824.5</v>
      </c>
      <c r="E14" s="28">
        <f>D14/C14*100</f>
        <v>100.20643022008386</v>
      </c>
      <c r="F14" s="29">
        <v>57580.5</v>
      </c>
      <c r="G14" s="30">
        <f t="shared" ref="G14:G17" si="3">D14/F14*100</f>
        <v>53.532880054879698</v>
      </c>
      <c r="H14" s="25"/>
    </row>
    <row r="15" spans="1:9" ht="14.25" x14ac:dyDescent="0.2">
      <c r="A15" s="20" t="s">
        <v>131</v>
      </c>
      <c r="B15" s="20" t="s">
        <v>132</v>
      </c>
      <c r="C15" s="21">
        <f>C16+C17</f>
        <v>641260</v>
      </c>
      <c r="D15" s="21">
        <f t="shared" ref="D15:F15" si="4">D16+D17</f>
        <v>650398.4</v>
      </c>
      <c r="E15" s="31">
        <f t="shared" si="4"/>
        <v>203.06776720693512</v>
      </c>
      <c r="F15" s="31">
        <f t="shared" si="4"/>
        <v>623231.30000000005</v>
      </c>
      <c r="G15" s="24">
        <f t="shared" si="3"/>
        <v>104.35907182453769</v>
      </c>
      <c r="H15" s="25"/>
    </row>
    <row r="16" spans="1:9" x14ac:dyDescent="0.2">
      <c r="A16" s="40" t="s">
        <v>133</v>
      </c>
      <c r="B16" s="40" t="s">
        <v>134</v>
      </c>
      <c r="C16" s="27">
        <v>218221</v>
      </c>
      <c r="D16" s="27">
        <v>222311.7</v>
      </c>
      <c r="E16" s="28">
        <f t="shared" ref="E16:E17" si="5">D16/C16*100</f>
        <v>101.87456752558187</v>
      </c>
      <c r="F16" s="29">
        <v>194841.9</v>
      </c>
      <c r="G16" s="30">
        <f t="shared" si="3"/>
        <v>114.0985075592057</v>
      </c>
      <c r="H16" s="25"/>
    </row>
    <row r="17" spans="1:8" x14ac:dyDescent="0.2">
      <c r="A17" s="40" t="s">
        <v>135</v>
      </c>
      <c r="B17" s="40" t="s">
        <v>136</v>
      </c>
      <c r="C17" s="27">
        <v>423039</v>
      </c>
      <c r="D17" s="27">
        <v>428086.7</v>
      </c>
      <c r="E17" s="28">
        <f t="shared" si="5"/>
        <v>101.19319968135325</v>
      </c>
      <c r="F17" s="29">
        <v>428389.4</v>
      </c>
      <c r="G17" s="30">
        <f t="shared" si="3"/>
        <v>99.929339988337702</v>
      </c>
      <c r="H17" s="25"/>
    </row>
    <row r="18" spans="1:8" ht="28.5" x14ac:dyDescent="0.2">
      <c r="A18" s="20" t="s">
        <v>137</v>
      </c>
      <c r="B18" s="20" t="s">
        <v>138</v>
      </c>
      <c r="C18" s="21">
        <v>19836</v>
      </c>
      <c r="D18" s="21">
        <v>20011.900000000001</v>
      </c>
      <c r="E18" s="22">
        <f>D18/C18*100</f>
        <v>100.88677152651746</v>
      </c>
      <c r="F18" s="23">
        <v>23063.8</v>
      </c>
      <c r="G18" s="24">
        <f>D18/F18*100</f>
        <v>86.767575161074944</v>
      </c>
      <c r="H18" s="25"/>
    </row>
    <row r="19" spans="1:8" ht="28.5" x14ac:dyDescent="0.2">
      <c r="A19" s="41" t="s">
        <v>139</v>
      </c>
      <c r="B19" s="41" t="s">
        <v>140</v>
      </c>
      <c r="C19" s="21">
        <v>5</v>
      </c>
      <c r="D19" s="21">
        <v>3.4</v>
      </c>
      <c r="E19" s="22">
        <f>D19/C19*100</f>
        <v>68</v>
      </c>
      <c r="F19" s="23">
        <v>-26.4</v>
      </c>
      <c r="G19" s="24">
        <f>D19/F19*100</f>
        <v>-12.878787878787879</v>
      </c>
      <c r="H19" s="25"/>
    </row>
    <row r="20" spans="1:8" ht="42.75" x14ac:dyDescent="0.2">
      <c r="A20" s="20" t="s">
        <v>141</v>
      </c>
      <c r="B20" s="20" t="s">
        <v>142</v>
      </c>
      <c r="C20" s="21">
        <f>C21+C22+C23</f>
        <v>129006</v>
      </c>
      <c r="D20" s="21">
        <f>D21+D22+D23</f>
        <v>130054.39999999999</v>
      </c>
      <c r="E20" s="22">
        <f>D20/C20*100</f>
        <v>100.81267537943972</v>
      </c>
      <c r="F20" s="23">
        <f>F21+F22+F23</f>
        <v>134765.20000000001</v>
      </c>
      <c r="G20" s="24">
        <f>D20/F20*100</f>
        <v>96.504438831389692</v>
      </c>
      <c r="H20" s="25"/>
    </row>
    <row r="21" spans="1:8" ht="30" x14ac:dyDescent="0.2">
      <c r="A21" s="40" t="s">
        <v>143</v>
      </c>
      <c r="B21" s="40" t="s">
        <v>144</v>
      </c>
      <c r="C21" s="27">
        <v>0</v>
      </c>
      <c r="D21" s="27">
        <v>0</v>
      </c>
      <c r="E21" s="28">
        <v>0</v>
      </c>
      <c r="F21" s="29">
        <v>0</v>
      </c>
      <c r="G21" s="30">
        <v>0</v>
      </c>
      <c r="H21" s="25"/>
    </row>
    <row r="22" spans="1:8" ht="120" x14ac:dyDescent="0.2">
      <c r="A22" s="40" t="s">
        <v>145</v>
      </c>
      <c r="B22" s="40" t="s">
        <v>174</v>
      </c>
      <c r="C22" s="27">
        <v>119974</v>
      </c>
      <c r="D22" s="27">
        <v>120900.4</v>
      </c>
      <c r="E22" s="28">
        <f>D22/C22*100</f>
        <v>100.77216730291563</v>
      </c>
      <c r="F22" s="29">
        <v>127200.2</v>
      </c>
      <c r="G22" s="30">
        <f t="shared" ref="G22:G23" si="6">D22/F22*100</f>
        <v>95.047334831234537</v>
      </c>
      <c r="H22" s="25"/>
    </row>
    <row r="23" spans="1:8" ht="105" x14ac:dyDescent="0.2">
      <c r="A23" s="40" t="s">
        <v>146</v>
      </c>
      <c r="B23" s="40" t="s">
        <v>175</v>
      </c>
      <c r="C23" s="27">
        <v>9032</v>
      </c>
      <c r="D23" s="27">
        <v>9154</v>
      </c>
      <c r="E23" s="28">
        <f>D23/C23*100</f>
        <v>101.35075287865367</v>
      </c>
      <c r="F23" s="29">
        <v>7565</v>
      </c>
      <c r="G23" s="30">
        <f t="shared" si="6"/>
        <v>121.00462656972901</v>
      </c>
      <c r="H23" s="25"/>
    </row>
    <row r="24" spans="1:8" ht="28.5" x14ac:dyDescent="0.2">
      <c r="A24" s="42" t="s">
        <v>147</v>
      </c>
      <c r="B24" s="42" t="s">
        <v>148</v>
      </c>
      <c r="C24" s="32">
        <v>5040</v>
      </c>
      <c r="D24" s="65">
        <v>5041.3</v>
      </c>
      <c r="E24" s="33">
        <f>D24/C24*100</f>
        <v>100.02579365079364</v>
      </c>
      <c r="F24" s="34">
        <v>2304.5</v>
      </c>
      <c r="G24" s="24">
        <f>D24/F24*100</f>
        <v>218.75894988066827</v>
      </c>
      <c r="H24" s="25"/>
    </row>
    <row r="25" spans="1:8" ht="28.5" x14ac:dyDescent="0.2">
      <c r="A25" s="20" t="s">
        <v>149</v>
      </c>
      <c r="B25" s="20" t="s">
        <v>150</v>
      </c>
      <c r="C25" s="21">
        <v>2588</v>
      </c>
      <c r="D25" s="66">
        <v>2611.8000000000002</v>
      </c>
      <c r="E25" s="22">
        <v>0</v>
      </c>
      <c r="F25" s="23">
        <v>4391.8</v>
      </c>
      <c r="G25" s="24">
        <f>D25/F25*100</f>
        <v>59.469921216813148</v>
      </c>
      <c r="H25" s="25"/>
    </row>
    <row r="26" spans="1:8" ht="28.5" x14ac:dyDescent="0.2">
      <c r="A26" s="42" t="s">
        <v>151</v>
      </c>
      <c r="B26" s="42" t="s">
        <v>176</v>
      </c>
      <c r="C26" s="32">
        <v>51942</v>
      </c>
      <c r="D26" s="65">
        <v>52456.7</v>
      </c>
      <c r="E26" s="33">
        <f t="shared" ref="E26:E35" si="7">D26/C26*100</f>
        <v>100.99091294135766</v>
      </c>
      <c r="F26" s="34">
        <v>50529.7</v>
      </c>
      <c r="G26" s="35">
        <f t="shared" ref="G26" si="8">D26/F26*100</f>
        <v>103.81359873500141</v>
      </c>
      <c r="H26" s="25"/>
    </row>
    <row r="27" spans="1:8" ht="28.5" x14ac:dyDescent="0.2">
      <c r="A27" s="20" t="s">
        <v>152</v>
      </c>
      <c r="B27" s="20" t="s">
        <v>153</v>
      </c>
      <c r="C27" s="21">
        <v>8595</v>
      </c>
      <c r="D27" s="66">
        <v>8708.2999999999993</v>
      </c>
      <c r="E27" s="22">
        <f t="shared" si="7"/>
        <v>101.31820826061664</v>
      </c>
      <c r="F27" s="23">
        <v>12506.9</v>
      </c>
      <c r="G27" s="24">
        <f>D27/F27*100</f>
        <v>69.627965363119557</v>
      </c>
      <c r="H27" s="25"/>
    </row>
    <row r="28" spans="1:8" ht="28.5" x14ac:dyDescent="0.2">
      <c r="A28" s="20" t="s">
        <v>154</v>
      </c>
      <c r="B28" s="20" t="s">
        <v>155</v>
      </c>
      <c r="C28" s="21">
        <v>632</v>
      </c>
      <c r="D28" s="66">
        <v>642.5</v>
      </c>
      <c r="E28" s="22">
        <f t="shared" si="7"/>
        <v>101.66139240506328</v>
      </c>
      <c r="F28" s="23">
        <v>6975.4</v>
      </c>
      <c r="G28" s="24">
        <f>D28/F28*100</f>
        <v>9.2109413080253475</v>
      </c>
      <c r="H28" s="25"/>
    </row>
    <row r="29" spans="1:8" ht="28.5" x14ac:dyDescent="0.2">
      <c r="A29" s="20" t="s">
        <v>156</v>
      </c>
      <c r="B29" s="20" t="s">
        <v>157</v>
      </c>
      <c r="C29" s="21">
        <f>C31+C32+C33+C34+C35</f>
        <v>5633278.2000000002</v>
      </c>
      <c r="D29" s="21">
        <f>D31+D32+D33+D34+D35+D36</f>
        <v>5593906.4499999993</v>
      </c>
      <c r="E29" s="22">
        <f t="shared" si="7"/>
        <v>99.30108635501081</v>
      </c>
      <c r="F29" s="21">
        <f>F31+F32+F33+F34+F35</f>
        <v>5511273.2999999998</v>
      </c>
      <c r="G29" s="24">
        <f>D29/F29*100</f>
        <v>101.49934770972071</v>
      </c>
      <c r="H29" s="25"/>
    </row>
    <row r="30" spans="1:8" ht="42.75" x14ac:dyDescent="0.2">
      <c r="A30" s="20" t="s">
        <v>158</v>
      </c>
      <c r="B30" s="20" t="s">
        <v>159</v>
      </c>
      <c r="C30" s="21">
        <f>C31+C32+C33+C34</f>
        <v>5633098.2000000002</v>
      </c>
      <c r="D30" s="21">
        <f>D31+D32+D33+D34</f>
        <v>5594934</v>
      </c>
      <c r="E30" s="22">
        <f t="shared" si="7"/>
        <v>99.322500715503239</v>
      </c>
      <c r="F30" s="21">
        <f>F31+F32+F33+F34</f>
        <v>5511092.3999999994</v>
      </c>
      <c r="G30" s="24">
        <f>D30/F30*100</f>
        <v>101.52132451998084</v>
      </c>
      <c r="H30" s="25"/>
    </row>
    <row r="31" spans="1:8" ht="42.75" x14ac:dyDescent="0.2">
      <c r="A31" s="42" t="s">
        <v>160</v>
      </c>
      <c r="B31" s="42" t="s">
        <v>172</v>
      </c>
      <c r="C31" s="32">
        <v>823641.59999999998</v>
      </c>
      <c r="D31" s="32">
        <v>823641.55</v>
      </c>
      <c r="E31" s="33">
        <f t="shared" si="7"/>
        <v>99.999993929398428</v>
      </c>
      <c r="F31" s="32">
        <v>714240.1</v>
      </c>
      <c r="G31" s="24">
        <f t="shared" ref="G31:G33" si="9">D31/F31*100</f>
        <v>115.31718115518859</v>
      </c>
      <c r="H31" s="25"/>
    </row>
    <row r="32" spans="1:8" ht="42.75" x14ac:dyDescent="0.2">
      <c r="A32" s="20" t="s">
        <v>161</v>
      </c>
      <c r="B32" s="20" t="s">
        <v>162</v>
      </c>
      <c r="C32" s="21">
        <v>694879.1</v>
      </c>
      <c r="D32" s="21">
        <v>680730.8</v>
      </c>
      <c r="E32" s="22">
        <f t="shared" si="7"/>
        <v>97.963919191122599</v>
      </c>
      <c r="F32" s="21">
        <v>1197466.8999999999</v>
      </c>
      <c r="G32" s="24">
        <f t="shared" si="9"/>
        <v>56.847567143609567</v>
      </c>
      <c r="H32" s="25"/>
    </row>
    <row r="33" spans="1:8" ht="51.75" customHeight="1" x14ac:dyDescent="0.2">
      <c r="A33" s="42" t="s">
        <v>163</v>
      </c>
      <c r="B33" s="42" t="s">
        <v>173</v>
      </c>
      <c r="C33" s="32">
        <v>3951948.7</v>
      </c>
      <c r="D33" s="32">
        <v>3927933</v>
      </c>
      <c r="E33" s="33">
        <f t="shared" si="7"/>
        <v>99.392307395083336</v>
      </c>
      <c r="F33" s="32">
        <v>3294899.1</v>
      </c>
      <c r="G33" s="24">
        <f t="shared" si="9"/>
        <v>119.21254280593902</v>
      </c>
      <c r="H33" s="25"/>
    </row>
    <row r="34" spans="1:8" ht="28.5" x14ac:dyDescent="0.2">
      <c r="A34" s="20" t="s">
        <v>164</v>
      </c>
      <c r="B34" s="20" t="s">
        <v>165</v>
      </c>
      <c r="C34" s="21">
        <v>162628.79999999999</v>
      </c>
      <c r="D34" s="21">
        <v>162628.65</v>
      </c>
      <c r="E34" s="22">
        <f t="shared" si="7"/>
        <v>99.999907765414235</v>
      </c>
      <c r="F34" s="21">
        <v>304486.3</v>
      </c>
      <c r="G34" s="24">
        <f>D34/F34*100</f>
        <v>53.410826694008897</v>
      </c>
      <c r="H34" s="25"/>
    </row>
    <row r="35" spans="1:8" ht="28.5" x14ac:dyDescent="0.2">
      <c r="A35" s="20" t="s">
        <v>166</v>
      </c>
      <c r="B35" s="20" t="s">
        <v>167</v>
      </c>
      <c r="C35" s="66">
        <v>180</v>
      </c>
      <c r="D35" s="66">
        <v>180.85</v>
      </c>
      <c r="E35" s="22">
        <f t="shared" si="7"/>
        <v>100.47222222222223</v>
      </c>
      <c r="F35" s="66">
        <v>180.9</v>
      </c>
      <c r="G35" s="24">
        <f>D35/F35*100</f>
        <v>99.972360420121603</v>
      </c>
      <c r="H35" s="25"/>
    </row>
    <row r="36" spans="1:8" ht="57" x14ac:dyDescent="0.2">
      <c r="A36" s="20" t="s">
        <v>168</v>
      </c>
      <c r="B36" s="20" t="s">
        <v>169</v>
      </c>
      <c r="C36" s="21">
        <v>0</v>
      </c>
      <c r="D36" s="21">
        <v>-1208.4000000000001</v>
      </c>
      <c r="E36" s="22">
        <v>0</v>
      </c>
      <c r="F36" s="21">
        <v>0</v>
      </c>
      <c r="G36" s="24" t="e">
        <f>D36/F36*100</f>
        <v>#DIV/0!</v>
      </c>
      <c r="H36" s="25"/>
    </row>
    <row r="37" spans="1:8" x14ac:dyDescent="0.25">
      <c r="D37" s="38"/>
    </row>
  </sheetData>
  <mergeCells count="2">
    <mergeCell ref="A1:G1"/>
    <mergeCell ref="A4:B4"/>
  </mergeCells>
  <pageMargins left="0.7" right="0.7" top="0.75" bottom="0.75" header="0.3" footer="0.3"/>
  <pageSetup paperSize="9" scale="5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H62"/>
  <sheetViews>
    <sheetView showGridLines="0" topLeftCell="A7" workbookViewId="0">
      <selection activeCell="D9" sqref="D9"/>
    </sheetView>
  </sheetViews>
  <sheetFormatPr defaultRowHeight="12.75" customHeight="1" outlineLevelRow="1" x14ac:dyDescent="0.2"/>
  <cols>
    <col min="1" max="1" width="10.28515625" customWidth="1"/>
    <col min="2" max="2" width="36.140625" customWidth="1"/>
    <col min="3" max="3" width="18.42578125" customWidth="1"/>
    <col min="4" max="4" width="17.7109375" customWidth="1"/>
    <col min="5" max="5" width="18.42578125" customWidth="1"/>
    <col min="6" max="6" width="17.7109375" customWidth="1"/>
    <col min="7" max="7" width="20.85546875" customWidth="1"/>
    <col min="8" max="8" width="14.5703125" customWidth="1"/>
  </cols>
  <sheetData>
    <row r="1" spans="1:8" x14ac:dyDescent="0.2">
      <c r="A1" s="71"/>
      <c r="B1" s="71"/>
      <c r="C1" s="71"/>
      <c r="D1" s="71"/>
      <c r="E1" s="1"/>
      <c r="F1" s="1"/>
      <c r="G1" s="1"/>
      <c r="H1" s="1"/>
    </row>
    <row r="2" spans="1:8" x14ac:dyDescent="0.2">
      <c r="A2" s="1"/>
      <c r="B2" s="1"/>
      <c r="C2" s="1"/>
      <c r="D2" s="1"/>
      <c r="E2" s="1"/>
      <c r="F2" s="1"/>
      <c r="G2" s="1"/>
      <c r="H2" s="1"/>
    </row>
    <row r="3" spans="1:8" ht="14.25" x14ac:dyDescent="0.2">
      <c r="A3" s="72" t="s">
        <v>205</v>
      </c>
      <c r="B3" s="72"/>
      <c r="C3" s="72"/>
      <c r="D3" s="72"/>
      <c r="E3" s="72"/>
      <c r="F3" s="72"/>
      <c r="G3" s="72"/>
      <c r="H3" s="2"/>
    </row>
    <row r="4" spans="1:8" ht="14.25" x14ac:dyDescent="0.2">
      <c r="A4" s="72"/>
      <c r="B4" s="72"/>
      <c r="C4" s="72"/>
      <c r="D4" s="72"/>
      <c r="E4" s="72"/>
      <c r="F4" s="72"/>
      <c r="G4" s="72"/>
      <c r="H4" s="2"/>
    </row>
    <row r="5" spans="1:8" ht="24.75" customHeight="1" x14ac:dyDescent="0.2">
      <c r="A5" s="72"/>
      <c r="B5" s="72"/>
      <c r="C5" s="72"/>
      <c r="D5" s="72"/>
      <c r="E5" s="72"/>
      <c r="F5" s="72"/>
      <c r="G5" s="72"/>
      <c r="H5" s="1"/>
    </row>
    <row r="6" spans="1:8" x14ac:dyDescent="0.2">
      <c r="A6" s="3"/>
      <c r="B6" s="3"/>
      <c r="C6" s="3"/>
      <c r="D6" s="3"/>
      <c r="E6" s="3"/>
      <c r="F6" s="3"/>
      <c r="G6" s="1"/>
      <c r="H6" s="1"/>
    </row>
    <row r="7" spans="1:8" ht="85.5" customHeight="1" x14ac:dyDescent="0.2">
      <c r="A7" s="10" t="s">
        <v>81</v>
      </c>
      <c r="B7" s="10" t="s">
        <v>82</v>
      </c>
      <c r="C7" s="77" t="s">
        <v>206</v>
      </c>
      <c r="D7" s="77" t="s">
        <v>207</v>
      </c>
      <c r="E7" s="11" t="s">
        <v>204</v>
      </c>
      <c r="F7" s="5" t="s">
        <v>208</v>
      </c>
      <c r="G7" s="6" t="s">
        <v>83</v>
      </c>
    </row>
    <row r="8" spans="1:8" ht="29.25" customHeight="1" x14ac:dyDescent="0.2">
      <c r="A8" s="70" t="s">
        <v>170</v>
      </c>
      <c r="B8" s="70"/>
      <c r="C8" s="48">
        <f>C9+C16+C19+C23+C29+C33+C36+C43+C46+C50+C56+C60</f>
        <v>8252832.3200000003</v>
      </c>
      <c r="D8" s="48">
        <f>D9+D16+D19+D23+D29+D33+D36+D43+D46+D50+D56+D60+0.1</f>
        <v>8142350.6819999991</v>
      </c>
      <c r="E8" s="49">
        <f>D8/C8*100</f>
        <v>98.661288225470685</v>
      </c>
      <c r="F8" s="48">
        <f>F9+F16+F19+F23+F29+F33+F36+F43+F46+F50+F56+F60</f>
        <v>7982562.9700000007</v>
      </c>
      <c r="G8" s="49">
        <f>D8/F8*100</f>
        <v>102.001709383321</v>
      </c>
      <c r="H8" s="9"/>
    </row>
    <row r="9" spans="1:8" ht="26.25" customHeight="1" x14ac:dyDescent="0.2">
      <c r="A9" s="10" t="s">
        <v>84</v>
      </c>
      <c r="B9" s="10" t="s">
        <v>85</v>
      </c>
      <c r="C9" s="12">
        <f t="shared" ref="C9:D9" si="0">C10+C11+C12+C13+C14+C15</f>
        <v>434080.97</v>
      </c>
      <c r="D9" s="12">
        <f t="shared" si="0"/>
        <v>371216.13</v>
      </c>
      <c r="E9" s="13">
        <f t="shared" ref="E9:E62" si="1">D9/C9*100</f>
        <v>85.517715738609795</v>
      </c>
      <c r="F9" s="12">
        <f t="shared" ref="F9" si="2">F10+F11+F12+F13+F14+F15</f>
        <v>317904.44</v>
      </c>
      <c r="G9" s="14">
        <f>D9/F9*100</f>
        <v>116.76972174405617</v>
      </c>
    </row>
    <row r="10" spans="1:8" ht="90" outlineLevel="1" x14ac:dyDescent="0.2">
      <c r="A10" s="4" t="s">
        <v>0</v>
      </c>
      <c r="B10" s="4" t="s">
        <v>1</v>
      </c>
      <c r="C10" s="7">
        <v>314634.46999999997</v>
      </c>
      <c r="D10" s="7">
        <v>314152.31</v>
      </c>
      <c r="E10" s="8">
        <f t="shared" si="1"/>
        <v>99.846755506477095</v>
      </c>
      <c r="F10" s="7">
        <v>273650.67</v>
      </c>
      <c r="G10" s="15">
        <f>D10/F10*100</f>
        <v>114.80048998235597</v>
      </c>
    </row>
    <row r="11" spans="1:8" ht="15" outlineLevel="1" x14ac:dyDescent="0.2">
      <c r="A11" s="4" t="s">
        <v>2</v>
      </c>
      <c r="B11" s="4" t="s">
        <v>3</v>
      </c>
      <c r="C11" s="7">
        <v>4.3</v>
      </c>
      <c r="D11" s="7">
        <v>4.3</v>
      </c>
      <c r="E11" s="8">
        <f t="shared" si="1"/>
        <v>100</v>
      </c>
      <c r="F11" s="7">
        <v>306</v>
      </c>
      <c r="G11" s="15">
        <f t="shared" ref="G11:G62" si="3">D11/F11*100</f>
        <v>1.4052287581699345</v>
      </c>
    </row>
    <row r="12" spans="1:8" ht="75" outlineLevel="1" x14ac:dyDescent="0.2">
      <c r="A12" s="4" t="s">
        <v>4</v>
      </c>
      <c r="B12" s="4" t="s">
        <v>5</v>
      </c>
      <c r="C12" s="7">
        <v>29748.77</v>
      </c>
      <c r="D12" s="7">
        <v>29748.77</v>
      </c>
      <c r="E12" s="8">
        <f t="shared" si="1"/>
        <v>100</v>
      </c>
      <c r="F12" s="7">
        <v>25366.720000000001</v>
      </c>
      <c r="G12" s="15">
        <f t="shared" si="3"/>
        <v>117.27479942223511</v>
      </c>
    </row>
    <row r="13" spans="1:8" ht="30" outlineLevel="1" x14ac:dyDescent="0.2">
      <c r="A13" s="4" t="s">
        <v>6</v>
      </c>
      <c r="B13" s="4" t="s">
        <v>7</v>
      </c>
      <c r="C13" s="7">
        <v>13238.75</v>
      </c>
      <c r="D13" s="7">
        <v>13238.75</v>
      </c>
      <c r="E13" s="8">
        <f t="shared" si="1"/>
        <v>100</v>
      </c>
      <c r="F13" s="7">
        <v>3931.45</v>
      </c>
      <c r="G13" s="15">
        <f t="shared" si="3"/>
        <v>336.73962532907706</v>
      </c>
    </row>
    <row r="14" spans="1:8" ht="15" outlineLevel="1" x14ac:dyDescent="0.2">
      <c r="A14" s="4" t="s">
        <v>8</v>
      </c>
      <c r="B14" s="4" t="s">
        <v>9</v>
      </c>
      <c r="C14" s="7">
        <v>62304.18</v>
      </c>
      <c r="D14" s="7"/>
      <c r="E14" s="8">
        <f t="shared" si="1"/>
        <v>0</v>
      </c>
      <c r="F14" s="7">
        <v>0</v>
      </c>
      <c r="G14" s="15"/>
    </row>
    <row r="15" spans="1:8" ht="30" outlineLevel="1" x14ac:dyDescent="0.2">
      <c r="A15" s="4" t="s">
        <v>10</v>
      </c>
      <c r="B15" s="4" t="s">
        <v>11</v>
      </c>
      <c r="C15" s="7">
        <v>14150.5</v>
      </c>
      <c r="D15" s="7">
        <v>14072</v>
      </c>
      <c r="E15" s="8">
        <f t="shared" si="1"/>
        <v>99.445249284477583</v>
      </c>
      <c r="F15" s="7">
        <v>14649.6</v>
      </c>
      <c r="G15" s="15">
        <f t="shared" si="3"/>
        <v>96.05723023154215</v>
      </c>
    </row>
    <row r="16" spans="1:8" ht="25.5" customHeight="1" x14ac:dyDescent="0.2">
      <c r="A16" s="10" t="s">
        <v>86</v>
      </c>
      <c r="B16" s="10" t="s">
        <v>87</v>
      </c>
      <c r="C16" s="12">
        <f>C17+C18</f>
        <v>8561.4599999999991</v>
      </c>
      <c r="D16" s="12">
        <f>D17+D18</f>
        <v>8399.7000000000007</v>
      </c>
      <c r="E16" s="13">
        <f t="shared" si="1"/>
        <v>98.110602630859717</v>
      </c>
      <c r="F16" s="12">
        <f>F17+F18</f>
        <v>7284.7</v>
      </c>
      <c r="G16" s="14">
        <f t="shared" si="3"/>
        <v>115.30605241121805</v>
      </c>
    </row>
    <row r="17" spans="1:7" ht="30" outlineLevel="1" x14ac:dyDescent="0.2">
      <c r="A17" s="4" t="s">
        <v>12</v>
      </c>
      <c r="B17" s="4" t="s">
        <v>13</v>
      </c>
      <c r="C17" s="7">
        <v>7940.2</v>
      </c>
      <c r="D17" s="7">
        <v>7798.45</v>
      </c>
      <c r="E17" s="8">
        <f t="shared" si="1"/>
        <v>98.214780484118791</v>
      </c>
      <c r="F17" s="7">
        <v>6856.5</v>
      </c>
      <c r="G17" s="15">
        <f t="shared" si="3"/>
        <v>113.73805877634362</v>
      </c>
    </row>
    <row r="18" spans="1:7" ht="30" outlineLevel="1" x14ac:dyDescent="0.2">
      <c r="A18" s="4" t="s">
        <v>14</v>
      </c>
      <c r="B18" s="4" t="s">
        <v>15</v>
      </c>
      <c r="C18" s="7">
        <v>621.26</v>
      </c>
      <c r="D18" s="7">
        <v>601.25</v>
      </c>
      <c r="E18" s="8">
        <f t="shared" si="1"/>
        <v>96.77912629172971</v>
      </c>
      <c r="F18" s="7">
        <v>428.2</v>
      </c>
      <c r="G18" s="15">
        <f t="shared" si="3"/>
        <v>140.4133582438113</v>
      </c>
    </row>
    <row r="19" spans="1:7" ht="31.5" customHeight="1" x14ac:dyDescent="0.2">
      <c r="A19" s="10" t="s">
        <v>88</v>
      </c>
      <c r="B19" s="10" t="s">
        <v>89</v>
      </c>
      <c r="C19" s="12">
        <f>C20+C21+C22</f>
        <v>62287.240000000005</v>
      </c>
      <c r="D19" s="12">
        <f>D20+D21+D22</f>
        <v>59071.91</v>
      </c>
      <c r="E19" s="13">
        <f t="shared" si="1"/>
        <v>94.837899383565556</v>
      </c>
      <c r="F19" s="12">
        <f>F20+F21+F22</f>
        <v>57332.4</v>
      </c>
      <c r="G19" s="14">
        <f t="shared" si="3"/>
        <v>103.0340784617424</v>
      </c>
    </row>
    <row r="20" spans="1:7" ht="15" outlineLevel="1" x14ac:dyDescent="0.2">
      <c r="A20" s="4" t="s">
        <v>16</v>
      </c>
      <c r="B20" s="4" t="s">
        <v>17</v>
      </c>
      <c r="C20" s="7">
        <v>2670.3</v>
      </c>
      <c r="D20" s="7">
        <v>2670.3</v>
      </c>
      <c r="E20" s="8">
        <f t="shared" si="1"/>
        <v>100</v>
      </c>
      <c r="F20" s="7">
        <v>2557.8000000000002</v>
      </c>
      <c r="G20" s="15">
        <f t="shared" si="3"/>
        <v>104.39831104855735</v>
      </c>
    </row>
    <row r="21" spans="1:7" ht="60" outlineLevel="1" x14ac:dyDescent="0.2">
      <c r="A21" s="4" t="s">
        <v>18</v>
      </c>
      <c r="B21" s="4" t="s">
        <v>19</v>
      </c>
      <c r="C21" s="7">
        <v>4972.75</v>
      </c>
      <c r="D21" s="7">
        <v>4942.75</v>
      </c>
      <c r="E21" s="8">
        <f t="shared" si="1"/>
        <v>99.396712080840572</v>
      </c>
      <c r="F21" s="7">
        <v>3442.24</v>
      </c>
      <c r="G21" s="15">
        <f t="shared" si="3"/>
        <v>143.59109184716928</v>
      </c>
    </row>
    <row r="22" spans="1:7" ht="45" outlineLevel="1" x14ac:dyDescent="0.2">
      <c r="A22" s="4" t="s">
        <v>20</v>
      </c>
      <c r="B22" s="4" t="s">
        <v>21</v>
      </c>
      <c r="C22" s="7">
        <v>54644.19</v>
      </c>
      <c r="D22" s="7">
        <v>51458.86</v>
      </c>
      <c r="E22" s="8">
        <f t="shared" si="1"/>
        <v>94.170780095743027</v>
      </c>
      <c r="F22" s="7">
        <v>51332.36</v>
      </c>
      <c r="G22" s="15">
        <f t="shared" si="3"/>
        <v>100.24643324405891</v>
      </c>
    </row>
    <row r="23" spans="1:7" ht="32.25" customHeight="1" x14ac:dyDescent="0.2">
      <c r="A23" s="10" t="s">
        <v>90</v>
      </c>
      <c r="B23" s="10" t="s">
        <v>91</v>
      </c>
      <c r="C23" s="12">
        <f>C24+C25+C26+C27+C28</f>
        <v>818727.09000000008</v>
      </c>
      <c r="D23" s="12">
        <f>D24+D25+D26+D27+D28</f>
        <v>813493.39999999991</v>
      </c>
      <c r="E23" s="13">
        <f t="shared" si="1"/>
        <v>99.360752799812673</v>
      </c>
      <c r="F23" s="12">
        <f>F24+F25+F26+F27+F28</f>
        <v>718780.37</v>
      </c>
      <c r="G23" s="14">
        <f t="shared" si="3"/>
        <v>113.17690826754212</v>
      </c>
    </row>
    <row r="24" spans="1:7" ht="19.5" hidden="1" customHeight="1" x14ac:dyDescent="0.2">
      <c r="A24" s="4" t="s">
        <v>107</v>
      </c>
      <c r="B24" s="4" t="s">
        <v>108</v>
      </c>
      <c r="C24" s="12"/>
      <c r="D24" s="12"/>
      <c r="E24" s="8"/>
      <c r="F24" s="12"/>
      <c r="G24" s="15" t="e">
        <f t="shared" si="3"/>
        <v>#DIV/0!</v>
      </c>
    </row>
    <row r="25" spans="1:7" ht="15" outlineLevel="1" x14ac:dyDescent="0.2">
      <c r="A25" s="4" t="s">
        <v>22</v>
      </c>
      <c r="B25" s="4" t="s">
        <v>23</v>
      </c>
      <c r="C25" s="7">
        <v>527.20000000000005</v>
      </c>
      <c r="D25" s="7">
        <v>527.19000000000005</v>
      </c>
      <c r="E25" s="8">
        <f t="shared" si="1"/>
        <v>99.998103186646432</v>
      </c>
      <c r="F25" s="7">
        <v>95</v>
      </c>
      <c r="G25" s="15">
        <f t="shared" si="3"/>
        <v>554.93684210526317</v>
      </c>
    </row>
    <row r="26" spans="1:7" ht="15" outlineLevel="1" x14ac:dyDescent="0.2">
      <c r="A26" s="4" t="s">
        <v>24</v>
      </c>
      <c r="B26" s="4" t="s">
        <v>25</v>
      </c>
      <c r="C26" s="7">
        <v>0</v>
      </c>
      <c r="D26" s="7">
        <v>0</v>
      </c>
      <c r="E26" s="8" t="e">
        <f t="shared" si="1"/>
        <v>#DIV/0!</v>
      </c>
      <c r="F26" s="7">
        <v>5043.79</v>
      </c>
      <c r="G26" s="15">
        <f t="shared" si="3"/>
        <v>0</v>
      </c>
    </row>
    <row r="27" spans="1:7" ht="30" outlineLevel="1" x14ac:dyDescent="0.2">
      <c r="A27" s="4" t="s">
        <v>26</v>
      </c>
      <c r="B27" s="4" t="s">
        <v>27</v>
      </c>
      <c r="C27" s="7">
        <v>520814.49</v>
      </c>
      <c r="D27" s="7">
        <v>520485.86</v>
      </c>
      <c r="E27" s="8">
        <f t="shared" si="1"/>
        <v>99.936900757119872</v>
      </c>
      <c r="F27" s="7">
        <v>446633.87</v>
      </c>
      <c r="G27" s="15">
        <f t="shared" si="3"/>
        <v>116.53524171823332</v>
      </c>
    </row>
    <row r="28" spans="1:7" ht="30" outlineLevel="1" x14ac:dyDescent="0.2">
      <c r="A28" s="4" t="s">
        <v>28</v>
      </c>
      <c r="B28" s="4" t="s">
        <v>29</v>
      </c>
      <c r="C28" s="7">
        <v>297385.40000000002</v>
      </c>
      <c r="D28" s="7">
        <v>292480.34999999998</v>
      </c>
      <c r="E28" s="8">
        <f t="shared" si="1"/>
        <v>98.350608335177171</v>
      </c>
      <c r="F28" s="7">
        <v>267007.71000000002</v>
      </c>
      <c r="G28" s="15">
        <f t="shared" si="3"/>
        <v>109.54003912471291</v>
      </c>
    </row>
    <row r="29" spans="1:7" ht="37.5" customHeight="1" x14ac:dyDescent="0.2">
      <c r="A29" s="10" t="s">
        <v>30</v>
      </c>
      <c r="B29" s="10" t="s">
        <v>92</v>
      </c>
      <c r="C29" s="12">
        <f>C30+C31+C32</f>
        <v>734004.66</v>
      </c>
      <c r="D29" s="12">
        <f>D30+D31+D32</f>
        <v>728169.14</v>
      </c>
      <c r="E29" s="13">
        <f t="shared" si="1"/>
        <v>99.2049750746814</v>
      </c>
      <c r="F29" s="12">
        <f>F30+F31+F32</f>
        <v>1251130.83</v>
      </c>
      <c r="G29" s="14">
        <f t="shared" si="3"/>
        <v>58.200878960036498</v>
      </c>
    </row>
    <row r="30" spans="1:7" ht="15" outlineLevel="1" x14ac:dyDescent="0.2">
      <c r="A30" s="4" t="s">
        <v>31</v>
      </c>
      <c r="B30" s="4" t="s">
        <v>32</v>
      </c>
      <c r="C30" s="7">
        <v>6040.85</v>
      </c>
      <c r="D30" s="7">
        <v>3019.35</v>
      </c>
      <c r="E30" s="8">
        <f t="shared" si="1"/>
        <v>49.982204491089824</v>
      </c>
      <c r="F30" s="7">
        <v>3104.8</v>
      </c>
      <c r="G30" s="15">
        <f t="shared" si="3"/>
        <v>97.247809842824012</v>
      </c>
    </row>
    <row r="31" spans="1:7" ht="15" outlineLevel="1" x14ac:dyDescent="0.2">
      <c r="A31" s="4" t="s">
        <v>33</v>
      </c>
      <c r="B31" s="4" t="s">
        <v>34</v>
      </c>
      <c r="C31" s="7">
        <v>4036.19</v>
      </c>
      <c r="D31" s="7">
        <v>3426.25</v>
      </c>
      <c r="E31" s="8">
        <f t="shared" si="1"/>
        <v>84.888223795212809</v>
      </c>
      <c r="F31" s="7">
        <v>29319.72</v>
      </c>
      <c r="G31" s="15">
        <f t="shared" si="3"/>
        <v>11.685821010568995</v>
      </c>
    </row>
    <row r="32" spans="1:7" ht="15" outlineLevel="1" x14ac:dyDescent="0.2">
      <c r="A32" s="4" t="s">
        <v>35</v>
      </c>
      <c r="B32" s="4" t="s">
        <v>36</v>
      </c>
      <c r="C32" s="7">
        <v>723927.62</v>
      </c>
      <c r="D32" s="7">
        <v>721723.54</v>
      </c>
      <c r="E32" s="8">
        <f t="shared" si="1"/>
        <v>99.695538623046332</v>
      </c>
      <c r="F32" s="7">
        <v>1218706.31</v>
      </c>
      <c r="G32" s="15">
        <f t="shared" si="3"/>
        <v>59.220464690955779</v>
      </c>
    </row>
    <row r="33" spans="1:7" ht="27" customHeight="1" x14ac:dyDescent="0.2">
      <c r="A33" s="10" t="s">
        <v>93</v>
      </c>
      <c r="B33" s="10" t="s">
        <v>94</v>
      </c>
      <c r="C33" s="12">
        <f>SUM(C34:C35)</f>
        <v>8916.6</v>
      </c>
      <c r="D33" s="12">
        <f>SUM(D34:D35)</f>
        <v>2518</v>
      </c>
      <c r="E33" s="13">
        <f t="shared" si="1"/>
        <v>28.239463472624095</v>
      </c>
      <c r="F33" s="12">
        <v>857</v>
      </c>
      <c r="G33" s="14">
        <f t="shared" si="3"/>
        <v>293.81563593932322</v>
      </c>
    </row>
    <row r="34" spans="1:7" ht="30" outlineLevel="1" x14ac:dyDescent="0.2">
      <c r="A34" s="4" t="s">
        <v>37</v>
      </c>
      <c r="B34" s="4" t="s">
        <v>38</v>
      </c>
      <c r="C34" s="7">
        <v>1650</v>
      </c>
      <c r="D34" s="7">
        <v>1650</v>
      </c>
      <c r="E34" s="8"/>
      <c r="F34" s="7">
        <v>0</v>
      </c>
      <c r="G34" s="15"/>
    </row>
    <row r="35" spans="1:7" ht="30" outlineLevel="1" x14ac:dyDescent="0.2">
      <c r="A35" s="4" t="s">
        <v>39</v>
      </c>
      <c r="B35" s="4" t="s">
        <v>40</v>
      </c>
      <c r="C35" s="7">
        <v>7266.6</v>
      </c>
      <c r="D35" s="7">
        <v>868</v>
      </c>
      <c r="E35" s="8">
        <f t="shared" si="1"/>
        <v>11.945063716180881</v>
      </c>
      <c r="F35" s="7">
        <v>857</v>
      </c>
      <c r="G35" s="15">
        <f t="shared" si="3"/>
        <v>101.28354725787632</v>
      </c>
    </row>
    <row r="36" spans="1:7" ht="29.25" customHeight="1" x14ac:dyDescent="0.2">
      <c r="A36" s="10" t="s">
        <v>95</v>
      </c>
      <c r="B36" s="10" t="s">
        <v>96</v>
      </c>
      <c r="C36" s="12">
        <f>C37+C38+C39+C41+C42+C40</f>
        <v>4567898.34</v>
      </c>
      <c r="D36" s="12">
        <f>D37+D38+D39+D41+D42+D40</f>
        <v>4563132.58</v>
      </c>
      <c r="E36" s="13">
        <f t="shared" si="1"/>
        <v>99.89566843118493</v>
      </c>
      <c r="F36" s="12">
        <f>F37+F38+F39+F41+F42+F40</f>
        <v>3995800.9</v>
      </c>
      <c r="G36" s="14">
        <f t="shared" si="3"/>
        <v>114.19819691216347</v>
      </c>
    </row>
    <row r="37" spans="1:7" ht="15" outlineLevel="1" x14ac:dyDescent="0.2">
      <c r="A37" s="4" t="s">
        <v>41</v>
      </c>
      <c r="B37" s="4" t="s">
        <v>42</v>
      </c>
      <c r="C37" s="7">
        <v>1135774.44</v>
      </c>
      <c r="D37" s="7">
        <v>1135774.3899999999</v>
      </c>
      <c r="E37" s="8">
        <f t="shared" si="1"/>
        <v>99.999995597717444</v>
      </c>
      <c r="F37" s="7">
        <v>1179770.5900000001</v>
      </c>
      <c r="G37" s="15">
        <f t="shared" si="3"/>
        <v>96.270783457994142</v>
      </c>
    </row>
    <row r="38" spans="1:7" ht="15" outlineLevel="1" x14ac:dyDescent="0.2">
      <c r="A38" s="4" t="s">
        <v>43</v>
      </c>
      <c r="B38" s="4" t="s">
        <v>44</v>
      </c>
      <c r="C38" s="7">
        <v>3017882.18</v>
      </c>
      <c r="D38" s="7">
        <v>3016167.15</v>
      </c>
      <c r="E38" s="8">
        <f t="shared" si="1"/>
        <v>99.94317107502188</v>
      </c>
      <c r="F38" s="7">
        <v>2422974.8199999998</v>
      </c>
      <c r="G38" s="15">
        <f t="shared" si="3"/>
        <v>124.48198491802734</v>
      </c>
    </row>
    <row r="39" spans="1:7" ht="15" outlineLevel="1" x14ac:dyDescent="0.2">
      <c r="A39" s="4" t="s">
        <v>45</v>
      </c>
      <c r="B39" s="4" t="s">
        <v>46</v>
      </c>
      <c r="C39" s="7">
        <v>279712.34000000003</v>
      </c>
      <c r="D39" s="7">
        <v>279679.42</v>
      </c>
      <c r="E39" s="8">
        <f t="shared" si="1"/>
        <v>99.988230765936166</v>
      </c>
      <c r="F39" s="7">
        <v>268589.86</v>
      </c>
      <c r="G39" s="15">
        <f t="shared" si="3"/>
        <v>104.1288081389223</v>
      </c>
    </row>
    <row r="40" spans="1:7" ht="45" outlineLevel="1" x14ac:dyDescent="0.2">
      <c r="A40" s="4" t="s">
        <v>212</v>
      </c>
      <c r="B40" s="4" t="s">
        <v>213</v>
      </c>
      <c r="C40" s="7">
        <v>436.5</v>
      </c>
      <c r="D40" s="7">
        <v>436.5</v>
      </c>
      <c r="E40" s="8">
        <f t="shared" si="1"/>
        <v>100</v>
      </c>
      <c r="F40" s="7"/>
      <c r="G40" s="15" t="e">
        <f t="shared" si="3"/>
        <v>#DIV/0!</v>
      </c>
    </row>
    <row r="41" spans="1:7" ht="15" outlineLevel="1" x14ac:dyDescent="0.2">
      <c r="A41" s="4" t="s">
        <v>47</v>
      </c>
      <c r="B41" s="4" t="s">
        <v>48</v>
      </c>
      <c r="C41" s="7">
        <v>3037.93</v>
      </c>
      <c r="D41" s="7">
        <v>3037.93</v>
      </c>
      <c r="E41" s="8">
        <f t="shared" si="1"/>
        <v>100</v>
      </c>
      <c r="F41" s="7">
        <v>20192.3</v>
      </c>
      <c r="G41" s="15">
        <f t="shared" si="3"/>
        <v>15.044992398092342</v>
      </c>
    </row>
    <row r="42" spans="1:7" ht="30" outlineLevel="1" x14ac:dyDescent="0.2">
      <c r="A42" s="4" t="s">
        <v>49</v>
      </c>
      <c r="B42" s="4" t="s">
        <v>50</v>
      </c>
      <c r="C42" s="7">
        <v>131054.95</v>
      </c>
      <c r="D42" s="7">
        <v>128037.19</v>
      </c>
      <c r="E42" s="8">
        <f t="shared" si="1"/>
        <v>97.697332302213695</v>
      </c>
      <c r="F42" s="7">
        <v>104273.33</v>
      </c>
      <c r="G42" s="15">
        <f t="shared" si="3"/>
        <v>122.78996940061279</v>
      </c>
    </row>
    <row r="43" spans="1:7" ht="22.5" customHeight="1" x14ac:dyDescent="0.2">
      <c r="A43" s="10" t="s">
        <v>97</v>
      </c>
      <c r="B43" s="10" t="s">
        <v>98</v>
      </c>
      <c r="C43" s="12">
        <f>C44+C45</f>
        <v>395078.61000000004</v>
      </c>
      <c r="D43" s="12">
        <f>D44+D45</f>
        <v>394941.61</v>
      </c>
      <c r="E43" s="13">
        <f t="shared" si="1"/>
        <v>99.965323356787124</v>
      </c>
      <c r="F43" s="12">
        <f>F44+F45</f>
        <v>427910.26</v>
      </c>
      <c r="G43" s="14">
        <f t="shared" si="3"/>
        <v>92.295428952790232</v>
      </c>
    </row>
    <row r="44" spans="1:7" ht="15" outlineLevel="1" x14ac:dyDescent="0.2">
      <c r="A44" s="4" t="s">
        <v>51</v>
      </c>
      <c r="B44" s="4" t="s">
        <v>52</v>
      </c>
      <c r="C44" s="7">
        <v>368737.71</v>
      </c>
      <c r="D44" s="7">
        <v>368600.72</v>
      </c>
      <c r="E44" s="8">
        <f t="shared" si="1"/>
        <v>99.962848931290466</v>
      </c>
      <c r="F44" s="7">
        <v>396025.11</v>
      </c>
      <c r="G44" s="15">
        <f t="shared" si="3"/>
        <v>93.075088092267677</v>
      </c>
    </row>
    <row r="45" spans="1:7" ht="30" outlineLevel="1" x14ac:dyDescent="0.2">
      <c r="A45" s="4" t="s">
        <v>53</v>
      </c>
      <c r="B45" s="4" t="s">
        <v>54</v>
      </c>
      <c r="C45" s="7">
        <v>26340.9</v>
      </c>
      <c r="D45" s="7">
        <v>26340.89</v>
      </c>
      <c r="E45" s="8">
        <f t="shared" si="1"/>
        <v>99.999962036225028</v>
      </c>
      <c r="F45" s="7">
        <v>31885.15</v>
      </c>
      <c r="G45" s="15">
        <f t="shared" si="3"/>
        <v>82.61178009198639</v>
      </c>
    </row>
    <row r="46" spans="1:7" ht="24" customHeight="1" x14ac:dyDescent="0.2">
      <c r="A46" s="10" t="s">
        <v>99</v>
      </c>
      <c r="B46" s="10" t="s">
        <v>100</v>
      </c>
      <c r="C46" s="12">
        <f>C47+C48+C49</f>
        <v>11421.32</v>
      </c>
      <c r="D46" s="12">
        <f>D47+D48+D49</f>
        <v>11265.81</v>
      </c>
      <c r="E46" s="8">
        <f t="shared" si="1"/>
        <v>98.638423579761366</v>
      </c>
      <c r="F46" s="12">
        <f>F47+F48+F49</f>
        <v>28458.799999999999</v>
      </c>
      <c r="G46" s="14">
        <f t="shared" si="3"/>
        <v>39.586384527808619</v>
      </c>
    </row>
    <row r="47" spans="1:7" ht="15" outlineLevel="1" x14ac:dyDescent="0.2">
      <c r="A47" s="4" t="s">
        <v>55</v>
      </c>
      <c r="B47" s="4" t="s">
        <v>56</v>
      </c>
      <c r="C47" s="7">
        <v>9471.32</v>
      </c>
      <c r="D47" s="7">
        <v>9315.81</v>
      </c>
      <c r="E47" s="8">
        <f t="shared" si="1"/>
        <v>98.358095809243068</v>
      </c>
      <c r="F47" s="7">
        <v>7789</v>
      </c>
      <c r="G47" s="15">
        <f t="shared" si="3"/>
        <v>119.60213121068173</v>
      </c>
    </row>
    <row r="48" spans="1:7" ht="15" outlineLevel="1" x14ac:dyDescent="0.2">
      <c r="A48" s="4" t="s">
        <v>57</v>
      </c>
      <c r="B48" s="4" t="s">
        <v>58</v>
      </c>
      <c r="C48" s="7"/>
      <c r="D48" s="7"/>
      <c r="E48" s="8" t="e">
        <f t="shared" si="1"/>
        <v>#DIV/0!</v>
      </c>
      <c r="F48" s="7">
        <v>236</v>
      </c>
      <c r="G48" s="15"/>
    </row>
    <row r="49" spans="1:7" ht="30" outlineLevel="1" x14ac:dyDescent="0.2">
      <c r="A49" s="4" t="s">
        <v>59</v>
      </c>
      <c r="B49" s="4" t="s">
        <v>60</v>
      </c>
      <c r="C49" s="7">
        <v>1950</v>
      </c>
      <c r="D49" s="7">
        <v>1950</v>
      </c>
      <c r="E49" s="8">
        <f t="shared" si="1"/>
        <v>100</v>
      </c>
      <c r="F49" s="7">
        <v>20433.8</v>
      </c>
      <c r="G49" s="15">
        <f t="shared" si="3"/>
        <v>9.5430120682398769</v>
      </c>
    </row>
    <row r="50" spans="1:7" ht="25.5" customHeight="1" x14ac:dyDescent="0.2">
      <c r="A50" s="10" t="s">
        <v>101</v>
      </c>
      <c r="B50" s="10" t="s">
        <v>102</v>
      </c>
      <c r="C50" s="12">
        <f>C51+C52+C53+C54+C55</f>
        <v>1041100.88</v>
      </c>
      <c r="D50" s="12">
        <f>D51+D52+D53+D54+D55</f>
        <v>1019481.5519999999</v>
      </c>
      <c r="E50" s="13">
        <f t="shared" si="1"/>
        <v>97.923416604930722</v>
      </c>
      <c r="F50" s="12">
        <f>F51+F52+F53+F54+F55</f>
        <v>1021322.07</v>
      </c>
      <c r="G50" s="14">
        <f t="shared" si="3"/>
        <v>99.819790636659789</v>
      </c>
    </row>
    <row r="51" spans="1:7" ht="15" outlineLevel="1" x14ac:dyDescent="0.2">
      <c r="A51" s="4" t="s">
        <v>61</v>
      </c>
      <c r="B51" s="4" t="s">
        <v>62</v>
      </c>
      <c r="C51" s="7">
        <v>16402.32</v>
      </c>
      <c r="D51" s="7">
        <v>16368.16</v>
      </c>
      <c r="E51" s="8">
        <f t="shared" si="1"/>
        <v>99.791736778699601</v>
      </c>
      <c r="F51" s="7">
        <v>10483.67</v>
      </c>
      <c r="G51" s="15">
        <f t="shared" si="3"/>
        <v>156.130057508487</v>
      </c>
    </row>
    <row r="52" spans="1:7" ht="15" outlineLevel="1" x14ac:dyDescent="0.2">
      <c r="A52" s="4" t="s">
        <v>63</v>
      </c>
      <c r="B52" s="4" t="s">
        <v>64</v>
      </c>
      <c r="C52" s="7">
        <v>69713.2</v>
      </c>
      <c r="D52" s="7">
        <v>69605.570000000007</v>
      </c>
      <c r="E52" s="8">
        <f t="shared" si="1"/>
        <v>99.845610300488303</v>
      </c>
      <c r="F52" s="7">
        <v>78820.5</v>
      </c>
      <c r="G52" s="15">
        <f t="shared" si="3"/>
        <v>88.308967844659719</v>
      </c>
    </row>
    <row r="53" spans="1:7" ht="15" outlineLevel="1" x14ac:dyDescent="0.2">
      <c r="A53" s="4" t="s">
        <v>65</v>
      </c>
      <c r="B53" s="4" t="s">
        <v>66</v>
      </c>
      <c r="C53" s="7">
        <v>631709.18000000005</v>
      </c>
      <c r="D53" s="7">
        <v>622278.35199999996</v>
      </c>
      <c r="E53" s="8">
        <f t="shared" si="1"/>
        <v>98.507093406494405</v>
      </c>
      <c r="F53" s="7">
        <v>610850.81999999995</v>
      </c>
      <c r="G53" s="15">
        <f t="shared" si="3"/>
        <v>101.87075659487532</v>
      </c>
    </row>
    <row r="54" spans="1:7" ht="15" outlineLevel="1" x14ac:dyDescent="0.2">
      <c r="A54" s="4" t="s">
        <v>67</v>
      </c>
      <c r="B54" s="4" t="s">
        <v>68</v>
      </c>
      <c r="C54" s="7">
        <v>275930.84000000003</v>
      </c>
      <c r="D54" s="7">
        <v>263917.12</v>
      </c>
      <c r="E54" s="8">
        <f t="shared" si="1"/>
        <v>95.646111902533249</v>
      </c>
      <c r="F54" s="7">
        <v>287441.93</v>
      </c>
      <c r="G54" s="15">
        <f t="shared" si="3"/>
        <v>91.815804326112058</v>
      </c>
    </row>
    <row r="55" spans="1:7" ht="30" outlineLevel="1" x14ac:dyDescent="0.2">
      <c r="A55" s="4" t="s">
        <v>69</v>
      </c>
      <c r="B55" s="4" t="s">
        <v>70</v>
      </c>
      <c r="C55" s="7">
        <v>47345.34</v>
      </c>
      <c r="D55" s="7">
        <v>47312.35</v>
      </c>
      <c r="E55" s="8">
        <f t="shared" si="1"/>
        <v>99.930320491942823</v>
      </c>
      <c r="F55" s="7">
        <v>33725.15</v>
      </c>
      <c r="G55" s="15">
        <f t="shared" si="3"/>
        <v>140.28803430081112</v>
      </c>
    </row>
    <row r="56" spans="1:7" ht="14.25" x14ac:dyDescent="0.2">
      <c r="A56" s="10" t="s">
        <v>103</v>
      </c>
      <c r="B56" s="10" t="s">
        <v>104</v>
      </c>
      <c r="C56" s="12">
        <f>C57+C58+C59</f>
        <v>167211.44999999998</v>
      </c>
      <c r="D56" s="12">
        <f>D57+D58+D59</f>
        <v>167117.05000000002</v>
      </c>
      <c r="E56" s="43">
        <f t="shared" si="1"/>
        <v>99.943544535975278</v>
      </c>
      <c r="F56" s="12">
        <f>F57+F58+F59</f>
        <v>151732.90999999997</v>
      </c>
      <c r="G56" s="14">
        <f t="shared" si="3"/>
        <v>110.13896062495607</v>
      </c>
    </row>
    <row r="57" spans="1:7" ht="15" outlineLevel="1" x14ac:dyDescent="0.2">
      <c r="A57" s="4" t="s">
        <v>71</v>
      </c>
      <c r="B57" s="4" t="s">
        <v>72</v>
      </c>
      <c r="C57" s="7"/>
      <c r="D57" s="7"/>
      <c r="E57" s="8" t="e">
        <f t="shared" si="1"/>
        <v>#DIV/0!</v>
      </c>
      <c r="F57" s="7">
        <v>778.36</v>
      </c>
      <c r="G57" s="15"/>
    </row>
    <row r="58" spans="1:7" ht="15" outlineLevel="1" x14ac:dyDescent="0.2">
      <c r="A58" s="4" t="s">
        <v>73</v>
      </c>
      <c r="B58" s="4" t="s">
        <v>74</v>
      </c>
      <c r="C58" s="7">
        <v>161248.10999999999</v>
      </c>
      <c r="D58" s="7">
        <v>161153.73000000001</v>
      </c>
      <c r="E58" s="44">
        <v>99.99</v>
      </c>
      <c r="F58" s="7">
        <v>141939.76999999999</v>
      </c>
      <c r="G58" s="15">
        <f t="shared" si="3"/>
        <v>113.53669940426141</v>
      </c>
    </row>
    <row r="59" spans="1:7" ht="30" outlineLevel="1" x14ac:dyDescent="0.2">
      <c r="A59" s="4" t="s">
        <v>75</v>
      </c>
      <c r="B59" s="4" t="s">
        <v>76</v>
      </c>
      <c r="C59" s="7">
        <v>5963.34</v>
      </c>
      <c r="D59" s="7">
        <v>5963.32</v>
      </c>
      <c r="E59" s="8">
        <f t="shared" si="1"/>
        <v>99.999664617479453</v>
      </c>
      <c r="F59" s="7">
        <v>9014.7800000000007</v>
      </c>
      <c r="G59" s="15">
        <f t="shared" si="3"/>
        <v>66.150477327233716</v>
      </c>
    </row>
    <row r="60" spans="1:7" ht="36" customHeight="1" x14ac:dyDescent="0.2">
      <c r="A60" s="10" t="s">
        <v>105</v>
      </c>
      <c r="B60" s="10" t="s">
        <v>106</v>
      </c>
      <c r="C60" s="12">
        <f>SUM(C61:C62)</f>
        <v>3543.7</v>
      </c>
      <c r="D60" s="12">
        <f>SUM(D61:D62)</f>
        <v>3543.7</v>
      </c>
      <c r="E60" s="13">
        <f t="shared" si="1"/>
        <v>100</v>
      </c>
      <c r="F60" s="12">
        <v>4048.29</v>
      </c>
      <c r="G60" s="14">
        <f t="shared" si="3"/>
        <v>87.535724960415379</v>
      </c>
    </row>
    <row r="61" spans="1:7" ht="30" outlineLevel="1" x14ac:dyDescent="0.2">
      <c r="A61" s="4" t="s">
        <v>77</v>
      </c>
      <c r="B61" s="4" t="s">
        <v>78</v>
      </c>
      <c r="C61" s="7">
        <v>2880.7</v>
      </c>
      <c r="D61" s="7">
        <v>2880.7</v>
      </c>
      <c r="E61" s="8">
        <f t="shared" si="1"/>
        <v>100</v>
      </c>
      <c r="F61" s="7">
        <v>3000</v>
      </c>
      <c r="G61" s="15">
        <f t="shared" si="3"/>
        <v>96.023333333333326</v>
      </c>
    </row>
    <row r="62" spans="1:7" ht="30" outlineLevel="1" x14ac:dyDescent="0.2">
      <c r="A62" s="4" t="s">
        <v>79</v>
      </c>
      <c r="B62" s="4" t="s">
        <v>80</v>
      </c>
      <c r="C62" s="7">
        <v>663</v>
      </c>
      <c r="D62" s="7">
        <v>663</v>
      </c>
      <c r="E62" s="8">
        <f t="shared" si="1"/>
        <v>100</v>
      </c>
      <c r="F62" s="7">
        <v>1048.29</v>
      </c>
      <c r="G62" s="15">
        <f t="shared" si="3"/>
        <v>63.245857539421344</v>
      </c>
    </row>
  </sheetData>
  <mergeCells count="3">
    <mergeCell ref="A8:B8"/>
    <mergeCell ref="A1:D1"/>
    <mergeCell ref="A3:G5"/>
  </mergeCells>
  <pageMargins left="0.35433070866141736" right="0.35433070866141736" top="0.59055118110236227" bottom="0.59055118110236227" header="0.51181102362204722" footer="0.51181102362204722"/>
  <pageSetup paperSize="9" scale="74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0"/>
  <sheetViews>
    <sheetView topLeftCell="A4" workbookViewId="0">
      <selection activeCell="P5" sqref="P5"/>
    </sheetView>
  </sheetViews>
  <sheetFormatPr defaultRowHeight="12.75" x14ac:dyDescent="0.2"/>
  <cols>
    <col min="1" max="1" width="24" customWidth="1"/>
    <col min="2" max="2" width="21.28515625" customWidth="1"/>
    <col min="3" max="3" width="37.7109375" customWidth="1"/>
    <col min="4" max="5" width="17.7109375" customWidth="1"/>
    <col min="6" max="6" width="14.5703125" customWidth="1"/>
    <col min="7" max="7" width="18" customWidth="1"/>
    <col min="8" max="8" width="21" customWidth="1"/>
  </cols>
  <sheetData>
    <row r="1" spans="1:8" x14ac:dyDescent="0.2">
      <c r="A1" s="73" t="s">
        <v>177</v>
      </c>
      <c r="B1" s="73"/>
      <c r="C1" s="73"/>
      <c r="D1" s="73"/>
      <c r="E1" s="73"/>
      <c r="F1" s="73"/>
      <c r="G1" s="73"/>
      <c r="H1" s="73"/>
    </row>
    <row r="2" spans="1:8" x14ac:dyDescent="0.2">
      <c r="A2" s="73"/>
      <c r="B2" s="73"/>
      <c r="C2" s="73"/>
      <c r="D2" s="73"/>
      <c r="E2" s="73"/>
      <c r="F2" s="73"/>
      <c r="G2" s="73"/>
      <c r="H2" s="73"/>
    </row>
    <row r="3" spans="1:8" x14ac:dyDescent="0.2">
      <c r="A3" s="73"/>
      <c r="B3" s="73"/>
      <c r="C3" s="73"/>
      <c r="D3" s="73"/>
      <c r="E3" s="73"/>
      <c r="F3" s="73"/>
      <c r="G3" s="73"/>
      <c r="H3" s="73"/>
    </row>
    <row r="4" spans="1:8" ht="15.75" x14ac:dyDescent="0.25">
      <c r="A4" s="50"/>
      <c r="B4" s="50"/>
      <c r="C4" s="50"/>
      <c r="D4" s="50"/>
      <c r="E4" s="50"/>
      <c r="F4" s="50"/>
      <c r="G4" s="50"/>
    </row>
    <row r="5" spans="1:8" ht="99.75" x14ac:dyDescent="0.2">
      <c r="A5" s="51" t="s">
        <v>109</v>
      </c>
      <c r="B5" s="51" t="s">
        <v>178</v>
      </c>
      <c r="C5" s="51" t="s">
        <v>179</v>
      </c>
      <c r="D5" s="52" t="s">
        <v>209</v>
      </c>
      <c r="E5" s="52" t="s">
        <v>210</v>
      </c>
      <c r="F5" s="51" t="s">
        <v>180</v>
      </c>
      <c r="G5" s="52" t="s">
        <v>203</v>
      </c>
      <c r="H5" s="51" t="s">
        <v>181</v>
      </c>
    </row>
    <row r="6" spans="1:8" ht="28.5" x14ac:dyDescent="0.2">
      <c r="A6" s="51" t="s">
        <v>182</v>
      </c>
      <c r="B6" s="51">
        <v>861</v>
      </c>
      <c r="C6" s="51" t="s">
        <v>183</v>
      </c>
      <c r="D6" s="53">
        <f>D7+D8</f>
        <v>0</v>
      </c>
      <c r="E6" s="53">
        <f>E7+E8</f>
        <v>0</v>
      </c>
      <c r="F6" s="54">
        <v>0</v>
      </c>
      <c r="G6" s="62">
        <f>G7+G8</f>
        <v>0</v>
      </c>
      <c r="H6" s="55">
        <v>0</v>
      </c>
    </row>
    <row r="7" spans="1:8" ht="45" x14ac:dyDescent="0.2">
      <c r="A7" s="56" t="s">
        <v>184</v>
      </c>
      <c r="B7" s="57">
        <v>861</v>
      </c>
      <c r="C7" s="56" t="s">
        <v>185</v>
      </c>
      <c r="D7" s="58"/>
      <c r="E7" s="58"/>
      <c r="F7" s="59" t="e">
        <f t="shared" ref="F7:F11" si="0">E7/D7*100</f>
        <v>#DIV/0!</v>
      </c>
      <c r="G7" s="58">
        <v>0</v>
      </c>
      <c r="H7" s="60">
        <v>0</v>
      </c>
    </row>
    <row r="8" spans="1:8" ht="45" x14ac:dyDescent="0.2">
      <c r="A8" s="56" t="s">
        <v>186</v>
      </c>
      <c r="B8" s="57">
        <v>861</v>
      </c>
      <c r="C8" s="56" t="s">
        <v>187</v>
      </c>
      <c r="D8" s="58"/>
      <c r="E8" s="58"/>
      <c r="F8" s="59" t="e">
        <f t="shared" si="0"/>
        <v>#DIV/0!</v>
      </c>
      <c r="G8" s="58">
        <v>0</v>
      </c>
      <c r="H8" s="60">
        <v>0</v>
      </c>
    </row>
    <row r="9" spans="1:8" ht="28.5" x14ac:dyDescent="0.2">
      <c r="A9" s="61" t="s">
        <v>188</v>
      </c>
      <c r="B9" s="51">
        <v>861</v>
      </c>
      <c r="C9" s="61" t="s">
        <v>189</v>
      </c>
      <c r="D9" s="53">
        <f>D10+D11</f>
        <v>30863.099999999627</v>
      </c>
      <c r="E9" s="53">
        <f>E10+E11</f>
        <v>-124749.69999999925</v>
      </c>
      <c r="F9" s="64">
        <f>E9/D9*100</f>
        <v>-404.20340147295883</v>
      </c>
      <c r="G9" s="62">
        <f>G10+G11</f>
        <v>-77329.5</v>
      </c>
      <c r="H9" s="64">
        <f t="shared" ref="H9:H13" si="1">E9/G9*100</f>
        <v>161.32226381911076</v>
      </c>
    </row>
    <row r="10" spans="1:8" ht="30" x14ac:dyDescent="0.2">
      <c r="A10" s="56" t="s">
        <v>190</v>
      </c>
      <c r="B10" s="57">
        <v>861</v>
      </c>
      <c r="C10" s="56" t="s">
        <v>191</v>
      </c>
      <c r="D10" s="58">
        <v>-8251876.2000000002</v>
      </c>
      <c r="E10" s="58">
        <v>-8557512</v>
      </c>
      <c r="F10" s="63">
        <f t="shared" si="0"/>
        <v>103.70383404443221</v>
      </c>
      <c r="G10" s="58">
        <v>-8101565.5999999996</v>
      </c>
      <c r="H10" s="63">
        <f t="shared" si="1"/>
        <v>105.62788012233094</v>
      </c>
    </row>
    <row r="11" spans="1:8" ht="30" x14ac:dyDescent="0.2">
      <c r="A11" s="56" t="s">
        <v>192</v>
      </c>
      <c r="B11" s="57">
        <v>861</v>
      </c>
      <c r="C11" s="56" t="s">
        <v>193</v>
      </c>
      <c r="D11" s="58">
        <v>8282739.2999999998</v>
      </c>
      <c r="E11" s="58">
        <v>8432762.3000000007</v>
      </c>
      <c r="F11" s="63">
        <f t="shared" si="0"/>
        <v>101.81127275127446</v>
      </c>
      <c r="G11" s="58">
        <v>8024236.0999999996</v>
      </c>
      <c r="H11" s="63">
        <f t="shared" si="1"/>
        <v>105.09115378596601</v>
      </c>
    </row>
    <row r="12" spans="1:8" ht="42.75" x14ac:dyDescent="0.2">
      <c r="A12" s="61" t="s">
        <v>194</v>
      </c>
      <c r="B12" s="51">
        <v>861</v>
      </c>
      <c r="C12" s="61" t="s">
        <v>195</v>
      </c>
      <c r="D12" s="53">
        <v>0</v>
      </c>
      <c r="E12" s="53">
        <v>0</v>
      </c>
      <c r="F12" s="63">
        <v>0</v>
      </c>
      <c r="G12" s="62">
        <v>0</v>
      </c>
      <c r="H12" s="64" t="e">
        <f t="shared" si="1"/>
        <v>#DIV/0!</v>
      </c>
    </row>
    <row r="13" spans="1:8" ht="42.75" x14ac:dyDescent="0.2">
      <c r="A13" s="61" t="s">
        <v>196</v>
      </c>
      <c r="B13" s="51">
        <v>861</v>
      </c>
      <c r="C13" s="61" t="s">
        <v>197</v>
      </c>
      <c r="D13" s="53">
        <v>0</v>
      </c>
      <c r="E13" s="53">
        <v>0</v>
      </c>
      <c r="F13" s="63">
        <v>0</v>
      </c>
      <c r="G13" s="62">
        <v>0</v>
      </c>
      <c r="H13" s="64" t="e">
        <f t="shared" si="1"/>
        <v>#DIV/0!</v>
      </c>
    </row>
    <row r="14" spans="1:8" ht="60" x14ac:dyDescent="0.2">
      <c r="A14" s="56" t="s">
        <v>198</v>
      </c>
      <c r="B14" s="57">
        <v>861</v>
      </c>
      <c r="C14" s="56" t="s">
        <v>199</v>
      </c>
      <c r="D14" s="58"/>
      <c r="E14" s="58"/>
      <c r="F14" s="63">
        <v>0</v>
      </c>
      <c r="G14" s="58">
        <v>0</v>
      </c>
      <c r="H14" s="63">
        <v>0</v>
      </c>
    </row>
    <row r="15" spans="1:8" ht="60" x14ac:dyDescent="0.2">
      <c r="A15" s="56" t="s">
        <v>200</v>
      </c>
      <c r="B15" s="57">
        <v>861</v>
      </c>
      <c r="C15" s="56" t="s">
        <v>201</v>
      </c>
      <c r="D15" s="58"/>
      <c r="E15" s="58"/>
      <c r="F15" s="63">
        <v>0</v>
      </c>
      <c r="G15" s="58">
        <v>0</v>
      </c>
      <c r="H15" s="63">
        <v>0</v>
      </c>
    </row>
    <row r="16" spans="1:8" ht="12.75" customHeight="1" x14ac:dyDescent="0.2">
      <c r="A16" s="74" t="s">
        <v>202</v>
      </c>
      <c r="B16" s="74"/>
      <c r="C16" s="74"/>
      <c r="D16" s="75">
        <f>D9+D6</f>
        <v>30863.099999999627</v>
      </c>
      <c r="E16" s="75">
        <f>E9+E6</f>
        <v>-124749.69999999925</v>
      </c>
      <c r="F16" s="76">
        <f>E16/D16*100</f>
        <v>-404.20340147295883</v>
      </c>
      <c r="G16" s="75">
        <f>G9+G6</f>
        <v>-77329.5</v>
      </c>
      <c r="H16" s="76">
        <f>E16/G16*100</f>
        <v>161.32226381911076</v>
      </c>
    </row>
    <row r="17" spans="1:8" ht="12.75" customHeight="1" x14ac:dyDescent="0.2">
      <c r="A17" s="74"/>
      <c r="B17" s="74"/>
      <c r="C17" s="74"/>
      <c r="D17" s="75"/>
      <c r="E17" s="75"/>
      <c r="F17" s="76"/>
      <c r="G17" s="75"/>
      <c r="H17" s="76"/>
    </row>
    <row r="20" spans="1:8" x14ac:dyDescent="0.2">
      <c r="E20" s="9"/>
    </row>
  </sheetData>
  <mergeCells count="7">
    <mergeCell ref="A1:H3"/>
    <mergeCell ref="A16:C17"/>
    <mergeCell ref="D16:D17"/>
    <mergeCell ref="E16:E17"/>
    <mergeCell ref="F16:F17"/>
    <mergeCell ref="G16:G17"/>
    <mergeCell ref="H16:H17"/>
  </mergeCells>
  <pageMargins left="0.7" right="0.7" top="0.75" bottom="0.75" header="0.3" footer="0.3"/>
  <pageSetup paperSize="9"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Доходы</vt:lpstr>
      <vt:lpstr>Расходы</vt:lpstr>
      <vt:lpstr>Источники фин-я дефицита</vt:lpstr>
      <vt:lpstr>Расходы!FIO</vt:lpstr>
      <vt:lpstr>Расходы!LAST_CELL</vt:lpstr>
      <vt:lpstr>Расходы!SIGN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 Щербакова</dc:creator>
  <dc:description>POI HSSF rep:2.55.0.75</dc:description>
  <cp:lastModifiedBy>Валентина Яковлева</cp:lastModifiedBy>
  <cp:lastPrinted>2024-01-26T05:47:30Z</cp:lastPrinted>
  <dcterms:created xsi:type="dcterms:W3CDTF">2023-02-27T13:17:07Z</dcterms:created>
  <dcterms:modified xsi:type="dcterms:W3CDTF">2024-01-26T05:51:12Z</dcterms:modified>
</cp:coreProperties>
</file>