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E4139CC9-5E78-44F6-AD2F-087833FBFE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ходы" sheetId="2" r:id="rId1"/>
    <sheet name="Расходы" sheetId="1" r:id="rId2"/>
    <sheet name="Источники фин-я дефицита" sheetId="3" r:id="rId3"/>
  </sheets>
  <calcPr calcId="181029"/>
</workbook>
</file>

<file path=xl/calcChain.xml><?xml version="1.0" encoding="utf-8"?>
<calcChain xmlns="http://schemas.openxmlformats.org/spreadsheetml/2006/main">
  <c r="F9" i="3" l="1"/>
  <c r="F8" i="3"/>
  <c r="F11" i="3"/>
  <c r="F12" i="3"/>
  <c r="F13" i="3"/>
  <c r="F14" i="3"/>
  <c r="F15" i="3"/>
  <c r="F16" i="3"/>
  <c r="G29" i="1" l="1"/>
  <c r="D49" i="1"/>
  <c r="D56" i="1"/>
  <c r="E56" i="1"/>
  <c r="C56" i="1"/>
  <c r="D12" i="1"/>
  <c r="E12" i="1"/>
  <c r="C12" i="1"/>
  <c r="E18" i="1"/>
  <c r="D18" i="1"/>
  <c r="C18" i="1"/>
  <c r="C49" i="1"/>
  <c r="G50" i="1"/>
  <c r="C26" i="2"/>
  <c r="C25" i="2"/>
  <c r="C16" i="2"/>
  <c r="C10" i="2"/>
  <c r="C8" i="2"/>
  <c r="C6" i="2"/>
  <c r="F6" i="1"/>
  <c r="F7" i="1"/>
  <c r="F8" i="1"/>
  <c r="F9" i="1"/>
  <c r="F10" i="1"/>
  <c r="F11" i="1"/>
  <c r="F13" i="1"/>
  <c r="F15" i="1"/>
  <c r="F16" i="1"/>
  <c r="F17" i="1"/>
  <c r="F19" i="1"/>
  <c r="F20" i="1"/>
  <c r="F21" i="1"/>
  <c r="F22" i="1"/>
  <c r="F24" i="1"/>
  <c r="F25" i="1"/>
  <c r="F26" i="1"/>
  <c r="F28" i="1"/>
  <c r="F29" i="1"/>
  <c r="F31" i="1"/>
  <c r="F32" i="1"/>
  <c r="F33" i="1"/>
  <c r="F34" i="1"/>
  <c r="F35" i="1"/>
  <c r="F37" i="1"/>
  <c r="F38" i="1"/>
  <c r="F40" i="1"/>
  <c r="F41" i="1"/>
  <c r="F42" i="1"/>
  <c r="F44" i="1"/>
  <c r="F45" i="1"/>
  <c r="F46" i="1"/>
  <c r="F47" i="1"/>
  <c r="F48" i="1"/>
  <c r="F51" i="1"/>
  <c r="F52" i="1"/>
  <c r="F54" i="1"/>
  <c r="F55" i="1"/>
  <c r="F57" i="1"/>
  <c r="F59" i="1"/>
  <c r="F7" i="2"/>
  <c r="F9" i="2"/>
  <c r="F11" i="2"/>
  <c r="F13" i="2"/>
  <c r="F14" i="2"/>
  <c r="F15" i="2"/>
  <c r="F17" i="2"/>
  <c r="F18" i="2"/>
  <c r="F19" i="2"/>
  <c r="F20" i="2"/>
  <c r="F22" i="2"/>
  <c r="F23" i="2"/>
  <c r="F24" i="2"/>
  <c r="F27" i="2"/>
  <c r="F28" i="2"/>
  <c r="F29" i="2"/>
  <c r="F30" i="2"/>
  <c r="C58" i="1"/>
  <c r="E58" i="1"/>
  <c r="D58" i="1"/>
  <c r="C53" i="1"/>
  <c r="C43" i="1"/>
  <c r="C39" i="1"/>
  <c r="C36" i="1"/>
  <c r="C30" i="1"/>
  <c r="C27" i="1"/>
  <c r="C23" i="1"/>
  <c r="C14" i="1"/>
  <c r="C5" i="1"/>
  <c r="C4" i="1" s="1"/>
  <c r="F18" i="1" l="1"/>
  <c r="F58" i="1"/>
  <c r="C5" i="2"/>
  <c r="C4" i="2" s="1"/>
  <c r="E10" i="3"/>
  <c r="D10" i="3"/>
  <c r="E7" i="3"/>
  <c r="D7" i="3"/>
  <c r="D6" i="3" l="1"/>
  <c r="F7" i="3"/>
  <c r="F10" i="3"/>
  <c r="E6" i="3"/>
  <c r="G31" i="1"/>
  <c r="E14" i="1"/>
  <c r="F14" i="1" s="1"/>
  <c r="E53" i="1"/>
  <c r="F53" i="1" s="1"/>
  <c r="D53" i="1"/>
  <c r="E49" i="1"/>
  <c r="F49" i="1" s="1"/>
  <c r="E43" i="1"/>
  <c r="F43" i="1" s="1"/>
  <c r="D43" i="1"/>
  <c r="E39" i="1"/>
  <c r="F39" i="1" s="1"/>
  <c r="D39" i="1"/>
  <c r="E36" i="1"/>
  <c r="F36" i="1" s="1"/>
  <c r="D36" i="1"/>
  <c r="E30" i="1"/>
  <c r="F30" i="1" s="1"/>
  <c r="D30" i="1"/>
  <c r="E27" i="1"/>
  <c r="F27" i="1" s="1"/>
  <c r="D27" i="1"/>
  <c r="E23" i="1"/>
  <c r="F23" i="1" s="1"/>
  <c r="D23" i="1"/>
  <c r="D14" i="1"/>
  <c r="F12" i="1"/>
  <c r="E5" i="1"/>
  <c r="F5" i="1" s="1"/>
  <c r="D5" i="1"/>
  <c r="G30" i="2"/>
  <c r="G29" i="2"/>
  <c r="G28" i="2"/>
  <c r="G27" i="2"/>
  <c r="E26" i="2"/>
  <c r="F26" i="2" s="1"/>
  <c r="D26" i="2"/>
  <c r="E25" i="2"/>
  <c r="F25" i="2" s="1"/>
  <c r="D25" i="2"/>
  <c r="G24" i="2"/>
  <c r="G23" i="2"/>
  <c r="G22" i="2"/>
  <c r="G20" i="2"/>
  <c r="G19" i="2"/>
  <c r="G18" i="2"/>
  <c r="E16" i="2"/>
  <c r="F16" i="2" s="1"/>
  <c r="D16" i="2"/>
  <c r="G15" i="2"/>
  <c r="G14" i="2"/>
  <c r="G13" i="2"/>
  <c r="G11" i="2"/>
  <c r="E10" i="2"/>
  <c r="F10" i="2" s="1"/>
  <c r="D10" i="2"/>
  <c r="G9" i="2"/>
  <c r="E8" i="2"/>
  <c r="D8" i="2"/>
  <c r="G7" i="2"/>
  <c r="E6" i="2"/>
  <c r="F6" i="2" s="1"/>
  <c r="D6" i="2"/>
  <c r="F6" i="3" l="1"/>
  <c r="D5" i="2"/>
  <c r="D4" i="2" s="1"/>
  <c r="E5" i="2"/>
  <c r="F5" i="2" s="1"/>
  <c r="F8" i="2"/>
  <c r="G25" i="2"/>
  <c r="G6" i="2"/>
  <c r="G16" i="2"/>
  <c r="G10" i="2"/>
  <c r="E4" i="1"/>
  <c r="F4" i="1" s="1"/>
  <c r="D4" i="1"/>
  <c r="G8" i="2"/>
  <c r="G26" i="2"/>
  <c r="G59" i="1"/>
  <c r="G58" i="1"/>
  <c r="G55" i="1"/>
  <c r="G54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G7" i="1"/>
  <c r="G6" i="1"/>
  <c r="G5" i="1"/>
  <c r="E4" i="2" l="1"/>
  <c r="F4" i="2" s="1"/>
  <c r="G5" i="2"/>
  <c r="G4" i="1"/>
  <c r="G4" i="2"/>
</calcChain>
</file>

<file path=xl/sharedStrings.xml><?xml version="1.0" encoding="utf-8"?>
<sst xmlns="http://schemas.openxmlformats.org/spreadsheetml/2006/main" count="214" uniqueCount="209">
  <si>
    <t>КФСР</t>
  </si>
  <si>
    <t>Наименование КФСР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</si>
  <si>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</si>
  <si>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</si>
  <si>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</si>
  <si>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</si>
  <si>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</si>
  <si>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</si>
  <si>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</si>
  <si>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</si>
  <si>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</si>
  <si>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</si>
  <si>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</si>
  <si>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</si>
  <si>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</si>
  <si>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</si>
  <si>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</si>
  <si>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</si>
  <si>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</si>
  <si>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</si>
  <si>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</si>
  <si>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</si>
  <si>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</si>
  <si>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</si>
  <si>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</si>
  <si>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</si>
  <si>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</si>
  <si>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</si>
  <si>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</si>
  <si>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</si>
  <si>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</si>
  <si>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</si>
  <si>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</si>
  <si>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</si>
  <si>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</si>
  <si>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</si>
  <si>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</si>
  <si>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</si>
  <si>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</si>
  <si>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</si>
  <si>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</si>
  <si>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</si>
  <si>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</si>
  <si>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</si>
  <si>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</si>
  <si>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</si>
  <si>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</si>
  <si>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</si>
  <si>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</si>
  <si>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</si>
  <si>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</si>
  <si>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</si>
  <si>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</si>
  <si>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</si>
  <si>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</si>
  <si>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</si>
  <si>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</si>
  <si>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</si>
  <si>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</si>
  <si>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</si>
  <si>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</si>
  <si>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</si>
  <si>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</si>
  <si>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</si>
  <si>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</si>
  <si>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</si>
  <si>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</si>
  <si>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</si>
  <si>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</si>
  <si>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</si>
  <si>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</si>
  <si>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</si>
  <si>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</si>
  <si>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</si>
  <si>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</si>
  <si>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</si>
  <si>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</si>
  <si>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</si>
  <si>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</si>
  <si>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</si>
  <si>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</si>
  <si>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</si>
  <si>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</si>
  <si>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</si>
  <si>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</si>
  <si>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</si>
  <si>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</si>
  <si>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</si>
  <si>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</si>
  <si>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</si>
  <si>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</si>
  <si>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</si>
  <si>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</si>
  <si>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</si>
  <si>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</si>
  <si>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</si>
  <si>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</si>
  <si>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</si>
  <si>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</si>
  <si>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</si>
  <si>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</si>
  <si>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</si>
  <si>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</si>
  <si>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</si>
  <si>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</si>
  <si>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</si>
  <si>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</si>
  <si>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</si>
  <si>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</si>
  <si>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</si>
  <si>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</si>
  <si>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Физическая культура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</si>
  <si>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</si>
  <si>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</si>
  <si>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</si>
  <si>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</si>
  <si>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</si>
  <si>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</si>
  <si>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</si>
  <si>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</si>
  <si>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</si>
  <si>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</si>
  <si>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</si>
  <si>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</si>
  <si>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</si>
  <si>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</si>
  <si>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</si>
  <si>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</si>
  <si>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</si>
  <si>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</si>
  <si>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</si>
  <si>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</si>
  <si>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</si>
  <si>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</si>
  <si>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</si>
  <si>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</si>
  <si>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</si>
  <si>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</si>
  <si>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</si>
  <si>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</si>
  <si>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</si>
  <si>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</si>
  <si>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</si>
  <si>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</si>
  <si>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</si>
  <si>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</si>
  <si>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</si>
  <si>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</si>
  <si>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</si>
  <si>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</si>
  <si>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</si>
  <si>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</si>
  <si>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</si>
  <si>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</si>
  <si>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</si>
  <si>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</si>
  <si>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</si>
  <si>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</si>
  <si>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</si>
  <si>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</si>
  <si>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</si>
  <si>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</si>
  <si>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</si>
  <si>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</si>
  <si>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Расходы бюджета, всего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</si>
  <si>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</si>
  <si>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</si>
  <si>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</si>
  <si>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</si>
  <si>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</si>
  <si>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</si>
  <si>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</si>
  <si>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</si>
  <si>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</si>
  <si>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</si>
  <si>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</si>
  <si>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</si>
  <si>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</si>
  <si>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</si>
  <si>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</si>
  <si>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</si>
  <si>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</si>
  <si>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</si>
  <si>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</si>
  <si>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</si>
  <si>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</si>
  <si>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</si>
  <si>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</si>
  <si>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</si>
  <si>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</si>
  <si>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Певоначально утвержденные бюджетные назначения на 2022 г., тыс. руб.</t>
  </si>
  <si>
    <t>Уточненные бюджетные назначения на 2022 г., тыс. руб.</t>
  </si>
  <si>
    <t>Уточненные бюджетные назначения на 2022 г.,          тыс. руб.</t>
  </si>
  <si>
    <t>Фактическое исполнение за 2022 г.,         тыс. руб.</t>
  </si>
  <si>
    <t>% исполнения к уточненным бюджетным назначениям</t>
  </si>
  <si>
    <t>% исполнения к первоначально утвержденным бюджетным назначениям</t>
  </si>
  <si>
    <t>Фактическое исполнение за 2022 г., тыс. руб.</t>
  </si>
  <si>
    <t>Доходы от продажи материальных 
и нематериальных активов</t>
  </si>
  <si>
    <t>498,5</t>
  </si>
  <si>
    <t>695,3</t>
  </si>
  <si>
    <t>2000</t>
  </si>
  <si>
    <t>852550,1</t>
  </si>
  <si>
    <t>Неисполненные назначения</t>
  </si>
  <si>
    <t>Источники финансирования дефицита бюджета за 2022 год</t>
  </si>
  <si>
    <t>Бюджетные назначения на 2022 г.</t>
  </si>
  <si>
    <t>тыс. руб.</t>
  </si>
  <si>
    <t>Фактическое исполнение за 2022 г.</t>
  </si>
  <si>
    <t>Сведения об исполнении расходов бюджета муниципального района «Белгородский район» Белгородской области 
за 2022 год в сравнении с первоначально утвержденными значениями и с уточненными значениями с учетом внесения изменений</t>
  </si>
  <si>
    <t>Сведения об исполнении доходов бюджета муниципального района «Белгородский район» Белгородской области 
за 2022 год в сравнении с первоначально утвержденными значениями и с уточненными значениями с учетом внесения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</si>
</sst>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_ ;[Red]\-#,##0.0\ "/>
  </numFmts>
  <fonts count="1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 readingOrder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B3" sqref="B3"/>
    </sheetView>
  </sheetViews>
  <sheetFormatPr defaultRowHeight="14.4" x14ac:dyDescent="0.3"/>
  <cols>
    <col min="1" max="1" width="21" customWidth="1"/>
    <col min="2" max="2" width="45.44140625" style="22" customWidth="1"/>
    <col min="3" max="3" width="22.88671875" style="22" customWidth="1"/>
    <col min="4" max="4" width="17.109375" customWidth="1"/>
    <col min="5" max="5" width="16.44140625" customWidth="1"/>
    <col min="6" max="6" width="17.6640625" customWidth="1"/>
    <col min="7" max="7" width="17.109375" customWidth="1"/>
  </cols>
  <sheetData>
    <row r="1" spans="1:9" ht="60.75" customHeight="1" x14ac:dyDescent="0.3">
      <c r="A1" s="48" t="s">
        <v>208</v>
      </c>
      <c r="B1" s="48"/>
      <c r="C1" s="48"/>
      <c r="D1" s="48"/>
      <c r="E1" s="48"/>
      <c r="F1" s="48"/>
      <c r="G1" s="48"/>
    </row>
    <row r="2" spans="1:9" ht="15.6" x14ac:dyDescent="0.3">
      <c r="A2" s="10"/>
      <c r="B2" s="10"/>
      <c r="C2" s="10"/>
      <c r="D2" s="10"/>
      <c r="E2" s="10"/>
      <c r="F2" s="10"/>
      <c r="G2" s="10"/>
    </row>
    <row r="3" spans="1:9" ht="96" customHeight="1" x14ac:dyDescent="0.3">
      <c r="A3" s="11" t="s">
        <v>112</v>
      </c>
      <c r="B3" s="11" t="s">
        <v>113</v>
      </c>
      <c r="C3" s="1" t="s">
        <v>190</v>
      </c>
      <c r="D3" s="1" t="s">
        <v>192</v>
      </c>
      <c r="E3" s="1" t="s">
        <v>193</v>
      </c>
      <c r="F3" s="2" t="s">
        <v>195</v>
      </c>
      <c r="G3" s="2" t="s">
        <v>194</v>
      </c>
    </row>
    <row r="4" spans="1:9" ht="24" customHeight="1" x14ac:dyDescent="0.3">
      <c r="A4" s="49" t="s">
        <v>114</v>
      </c>
      <c r="B4" s="50"/>
      <c r="C4" s="40">
        <f>C5+C25</f>
        <v>6738967.7999999998</v>
      </c>
      <c r="D4" s="40">
        <f>D5+D25</f>
        <v>7636995.9999999991</v>
      </c>
      <c r="E4" s="40">
        <f>E5+E25</f>
        <v>7641981.0999999996</v>
      </c>
      <c r="F4" s="40">
        <f>E4/C4*100</f>
        <v>113.39987557144879</v>
      </c>
      <c r="G4" s="41">
        <f t="shared" ref="G4:G11" si="0">E4/D4*100</f>
        <v>100.06527566598176</v>
      </c>
    </row>
    <row r="5" spans="1:9" x14ac:dyDescent="0.3">
      <c r="A5" s="11" t="s">
        <v>115</v>
      </c>
      <c r="B5" s="11" t="s">
        <v>116</v>
      </c>
      <c r="C5" s="12">
        <f>C6+C8+C10+C15+C16+C20+C21+C22+C23+C24</f>
        <v>1352650</v>
      </c>
      <c r="D5" s="12">
        <f>D6+D8+D10+D15+D16+D20+D21+D22+D23+D24</f>
        <v>1667750</v>
      </c>
      <c r="E5" s="12">
        <f>E6+E8+E10+E15+E16+E20+E21+E22+E23+E24</f>
        <v>1733143.0000000005</v>
      </c>
      <c r="F5" s="12">
        <f t="shared" ref="F5:F30" si="1">E5/C5*100</f>
        <v>128.12944959893545</v>
      </c>
      <c r="G5" s="13">
        <f t="shared" si="0"/>
        <v>103.92103132963577</v>
      </c>
      <c r="H5" s="14"/>
      <c r="I5" s="15"/>
    </row>
    <row r="6" spans="1:9" x14ac:dyDescent="0.3">
      <c r="A6" s="11" t="s">
        <v>117</v>
      </c>
      <c r="B6" s="11" t="s">
        <v>118</v>
      </c>
      <c r="C6" s="12">
        <f>C7</f>
        <v>1055138</v>
      </c>
      <c r="D6" s="12">
        <f>D7</f>
        <v>1316707</v>
      </c>
      <c r="E6" s="12">
        <f>E7</f>
        <v>1378587.1</v>
      </c>
      <c r="F6" s="12">
        <f t="shared" si="1"/>
        <v>130.65467265893182</v>
      </c>
      <c r="G6" s="13">
        <f t="shared" si="0"/>
        <v>104.69961046762873</v>
      </c>
      <c r="H6" s="14"/>
    </row>
    <row r="7" spans="1:9" x14ac:dyDescent="0.3">
      <c r="A7" s="34" t="s">
        <v>119</v>
      </c>
      <c r="B7" s="16" t="s">
        <v>120</v>
      </c>
      <c r="C7" s="17">
        <v>1055138</v>
      </c>
      <c r="D7" s="17">
        <v>1316707</v>
      </c>
      <c r="E7" s="17">
        <v>1378587.1</v>
      </c>
      <c r="F7" s="17">
        <f t="shared" si="1"/>
        <v>130.65467265893182</v>
      </c>
      <c r="G7" s="18">
        <f t="shared" si="0"/>
        <v>104.69961046762873</v>
      </c>
      <c r="H7" s="14"/>
    </row>
    <row r="8" spans="1:9" ht="41.4" x14ac:dyDescent="0.3">
      <c r="A8" s="11" t="s">
        <v>121</v>
      </c>
      <c r="B8" s="11" t="s">
        <v>122</v>
      </c>
      <c r="C8" s="12">
        <f>C9</f>
        <v>73085</v>
      </c>
      <c r="D8" s="12">
        <f>D9</f>
        <v>80360</v>
      </c>
      <c r="E8" s="12">
        <f>E9</f>
        <v>84320.6</v>
      </c>
      <c r="F8" s="12">
        <f t="shared" si="1"/>
        <v>115.37333242115346</v>
      </c>
      <c r="G8" s="13">
        <f t="shared" si="0"/>
        <v>104.92857142857144</v>
      </c>
      <c r="H8" s="14"/>
    </row>
    <row r="9" spans="1:9" ht="41.4" x14ac:dyDescent="0.3">
      <c r="A9" s="16" t="s">
        <v>123</v>
      </c>
      <c r="B9" s="16" t="s">
        <v>124</v>
      </c>
      <c r="C9" s="17">
        <v>73085</v>
      </c>
      <c r="D9" s="17">
        <v>80360</v>
      </c>
      <c r="E9" s="17">
        <v>84320.6</v>
      </c>
      <c r="F9" s="17">
        <f t="shared" si="1"/>
        <v>115.37333242115346</v>
      </c>
      <c r="G9" s="18">
        <f t="shared" si="0"/>
        <v>104.92857142857144</v>
      </c>
      <c r="H9" s="14"/>
    </row>
    <row r="10" spans="1:9" x14ac:dyDescent="0.3">
      <c r="A10" s="11" t="s">
        <v>125</v>
      </c>
      <c r="B10" s="11" t="s">
        <v>126</v>
      </c>
      <c r="C10" s="12">
        <f>C11+C12+C13+C14</f>
        <v>75185</v>
      </c>
      <c r="D10" s="12">
        <f>D11+D12+D13+D14</f>
        <v>92020</v>
      </c>
      <c r="E10" s="12">
        <f>E11+E12+E13+E14</f>
        <v>90522.1</v>
      </c>
      <c r="F10" s="12">
        <f t="shared" si="1"/>
        <v>120.39914876637627</v>
      </c>
      <c r="G10" s="13">
        <f t="shared" si="0"/>
        <v>98.37220169528365</v>
      </c>
      <c r="H10" s="14"/>
    </row>
    <row r="11" spans="1:9" ht="27.6" x14ac:dyDescent="0.3">
      <c r="A11" s="16" t="s">
        <v>127</v>
      </c>
      <c r="B11" s="16" t="s">
        <v>128</v>
      </c>
      <c r="C11" s="17">
        <v>21148</v>
      </c>
      <c r="D11" s="17">
        <v>29777</v>
      </c>
      <c r="E11" s="17">
        <v>30136.400000000001</v>
      </c>
      <c r="F11" s="17">
        <f t="shared" si="1"/>
        <v>142.50236428976737</v>
      </c>
      <c r="G11" s="18">
        <f t="shared" si="0"/>
        <v>101.20697182389094</v>
      </c>
      <c r="H11" s="14"/>
    </row>
    <row r="12" spans="1:9" ht="27.6" x14ac:dyDescent="0.3">
      <c r="A12" s="16" t="s">
        <v>129</v>
      </c>
      <c r="B12" s="16" t="s">
        <v>130</v>
      </c>
      <c r="C12" s="17">
        <v>0</v>
      </c>
      <c r="D12" s="17">
        <v>0</v>
      </c>
      <c r="E12" s="17">
        <v>-4109.1000000000004</v>
      </c>
      <c r="F12" s="17"/>
      <c r="G12" s="18">
        <v>0</v>
      </c>
      <c r="H12" s="14"/>
    </row>
    <row r="13" spans="1:9" x14ac:dyDescent="0.3">
      <c r="A13" s="16" t="s">
        <v>131</v>
      </c>
      <c r="B13" s="16" t="s">
        <v>132</v>
      </c>
      <c r="C13" s="17">
        <v>4016</v>
      </c>
      <c r="D13" s="17">
        <v>6914</v>
      </c>
      <c r="E13" s="17">
        <v>6914.3</v>
      </c>
      <c r="F13" s="17">
        <f t="shared" si="1"/>
        <v>172.16882470119523</v>
      </c>
      <c r="G13" s="18">
        <f>E13/D13*100</f>
        <v>100.00433902227365</v>
      </c>
      <c r="H13" s="14"/>
    </row>
    <row r="14" spans="1:9" ht="41.4" x14ac:dyDescent="0.3">
      <c r="A14" s="16" t="s">
        <v>133</v>
      </c>
      <c r="B14" s="16" t="s">
        <v>134</v>
      </c>
      <c r="C14" s="17">
        <v>50021</v>
      </c>
      <c r="D14" s="17">
        <v>55329</v>
      </c>
      <c r="E14" s="17">
        <v>57580.5</v>
      </c>
      <c r="F14" s="17">
        <f t="shared" si="1"/>
        <v>115.11265268587194</v>
      </c>
      <c r="G14" s="18">
        <f>E14/D14*100</f>
        <v>104.06929458331074</v>
      </c>
      <c r="H14" s="14"/>
    </row>
    <row r="15" spans="1:9" x14ac:dyDescent="0.3">
      <c r="A15" s="11" t="s">
        <v>135</v>
      </c>
      <c r="B15" s="11" t="s">
        <v>136</v>
      </c>
      <c r="C15" s="12">
        <v>20806</v>
      </c>
      <c r="D15" s="12">
        <v>22788</v>
      </c>
      <c r="E15" s="12">
        <v>22933.9</v>
      </c>
      <c r="F15" s="12">
        <f t="shared" si="1"/>
        <v>110.22733826780737</v>
      </c>
      <c r="G15" s="13">
        <f>E15/D15*100</f>
        <v>100.64024925399333</v>
      </c>
      <c r="H15" s="14"/>
    </row>
    <row r="16" spans="1:9" ht="41.4" x14ac:dyDescent="0.3">
      <c r="A16" s="11" t="s">
        <v>137</v>
      </c>
      <c r="B16" s="11" t="s">
        <v>138</v>
      </c>
      <c r="C16" s="12">
        <f>C17+C18+C19</f>
        <v>99245</v>
      </c>
      <c r="D16" s="12">
        <f>D17+D18+D19</f>
        <v>104347</v>
      </c>
      <c r="E16" s="12">
        <f>E17+E18+E19</f>
        <v>105024.1</v>
      </c>
      <c r="F16" s="12">
        <f t="shared" si="1"/>
        <v>105.82306413421333</v>
      </c>
      <c r="G16" s="13">
        <f>E16/D16*100</f>
        <v>100.64889263706671</v>
      </c>
      <c r="H16" s="14"/>
    </row>
    <row r="17" spans="1:8" ht="27.6" x14ac:dyDescent="0.3">
      <c r="A17" s="34" t="s">
        <v>139</v>
      </c>
      <c r="B17" s="16" t="s">
        <v>140</v>
      </c>
      <c r="C17" s="17">
        <v>90</v>
      </c>
      <c r="D17" s="17">
        <v>14</v>
      </c>
      <c r="E17" s="17">
        <v>13.3</v>
      </c>
      <c r="F17" s="17">
        <f t="shared" si="1"/>
        <v>14.777777777777779</v>
      </c>
      <c r="G17" s="18">
        <v>0</v>
      </c>
      <c r="H17" s="14"/>
    </row>
    <row r="18" spans="1:8" ht="110.4" x14ac:dyDescent="0.3">
      <c r="A18" s="16" t="s">
        <v>141</v>
      </c>
      <c r="B18" s="16" t="s">
        <v>165</v>
      </c>
      <c r="C18" s="17">
        <v>95308</v>
      </c>
      <c r="D18" s="17">
        <v>96878</v>
      </c>
      <c r="E18" s="17">
        <v>97445.8</v>
      </c>
      <c r="F18" s="17">
        <f t="shared" si="1"/>
        <v>102.24304360599321</v>
      </c>
      <c r="G18" s="18">
        <f>E18/D18*100</f>
        <v>100.58609797890131</v>
      </c>
      <c r="H18" s="14"/>
    </row>
    <row r="19" spans="1:8" ht="96.6" x14ac:dyDescent="0.3">
      <c r="A19" s="16" t="s">
        <v>142</v>
      </c>
      <c r="B19" s="16" t="s">
        <v>166</v>
      </c>
      <c r="C19" s="17">
        <v>3847</v>
      </c>
      <c r="D19" s="17">
        <v>7455</v>
      </c>
      <c r="E19" s="17">
        <v>7565</v>
      </c>
      <c r="F19" s="17">
        <f t="shared" si="1"/>
        <v>196.64673771770211</v>
      </c>
      <c r="G19" s="18">
        <f>E19/D19*100</f>
        <v>101.47551978537894</v>
      </c>
      <c r="H19" s="14"/>
    </row>
    <row r="20" spans="1:8" ht="27.6" x14ac:dyDescent="0.3">
      <c r="A20" s="19" t="s">
        <v>143</v>
      </c>
      <c r="B20" s="19" t="s">
        <v>144</v>
      </c>
      <c r="C20" s="20">
        <v>3260</v>
      </c>
      <c r="D20" s="20">
        <v>2302</v>
      </c>
      <c r="E20" s="20">
        <v>2304.5</v>
      </c>
      <c r="F20" s="12">
        <f t="shared" si="1"/>
        <v>70.690184049079747</v>
      </c>
      <c r="G20" s="21">
        <f>E20/D20*100</f>
        <v>100.10860121633362</v>
      </c>
      <c r="H20" s="14"/>
    </row>
    <row r="21" spans="1:8" ht="27.6" x14ac:dyDescent="0.3">
      <c r="A21" s="11" t="s">
        <v>145</v>
      </c>
      <c r="B21" s="11" t="s">
        <v>146</v>
      </c>
      <c r="C21" s="12">
        <v>0</v>
      </c>
      <c r="D21" s="12">
        <v>255</v>
      </c>
      <c r="E21" s="12">
        <v>255.3</v>
      </c>
      <c r="F21" s="12">
        <v>0</v>
      </c>
      <c r="G21" s="13">
        <v>0</v>
      </c>
      <c r="H21" s="14"/>
    </row>
    <row r="22" spans="1:8" ht="27.6" x14ac:dyDescent="0.3">
      <c r="A22" s="19" t="s">
        <v>147</v>
      </c>
      <c r="B22" s="19" t="s">
        <v>197</v>
      </c>
      <c r="C22" s="20">
        <v>18160</v>
      </c>
      <c r="D22" s="20">
        <v>30910</v>
      </c>
      <c r="E22" s="20">
        <v>31029.5</v>
      </c>
      <c r="F22" s="12">
        <f t="shared" si="1"/>
        <v>170.86729074889868</v>
      </c>
      <c r="G22" s="21">
        <f t="shared" ref="G22:G30" si="2">E22/D22*100</f>
        <v>100.38660627628599</v>
      </c>
      <c r="H22" s="14"/>
    </row>
    <row r="23" spans="1:8" x14ac:dyDescent="0.3">
      <c r="A23" s="11" t="s">
        <v>148</v>
      </c>
      <c r="B23" s="11" t="s">
        <v>149</v>
      </c>
      <c r="C23" s="12">
        <v>6323</v>
      </c>
      <c r="D23" s="12">
        <v>11437</v>
      </c>
      <c r="E23" s="12">
        <v>11663.6</v>
      </c>
      <c r="F23" s="12">
        <f t="shared" si="1"/>
        <v>184.4630713269018</v>
      </c>
      <c r="G23" s="13">
        <f t="shared" si="2"/>
        <v>101.98128879951037</v>
      </c>
      <c r="H23" s="14"/>
    </row>
    <row r="24" spans="1:8" x14ac:dyDescent="0.3">
      <c r="A24" s="11" t="s">
        <v>150</v>
      </c>
      <c r="B24" s="11" t="s">
        <v>151</v>
      </c>
      <c r="C24" s="12">
        <v>1448</v>
      </c>
      <c r="D24" s="12">
        <v>6624</v>
      </c>
      <c r="E24" s="12">
        <v>6502.3</v>
      </c>
      <c r="F24" s="12">
        <f t="shared" si="1"/>
        <v>449.05386740331494</v>
      </c>
      <c r="G24" s="13">
        <f t="shared" si="2"/>
        <v>98.162741545893724</v>
      </c>
      <c r="H24" s="14"/>
    </row>
    <row r="25" spans="1:8" x14ac:dyDescent="0.3">
      <c r="A25" s="11" t="s">
        <v>152</v>
      </c>
      <c r="B25" s="11" t="s">
        <v>153</v>
      </c>
      <c r="C25" s="12">
        <f>C27+C28+C29+C30</f>
        <v>5386317.7999999998</v>
      </c>
      <c r="D25" s="12">
        <f>D27+D28+D29+D30</f>
        <v>5969245.9999999991</v>
      </c>
      <c r="E25" s="12">
        <f>E27+E28+E29+E30</f>
        <v>5908838.0999999996</v>
      </c>
      <c r="F25" s="12">
        <f t="shared" si="1"/>
        <v>109.70088137020062</v>
      </c>
      <c r="G25" s="13">
        <f t="shared" si="2"/>
        <v>98.988014566663878</v>
      </c>
      <c r="H25" s="14"/>
    </row>
    <row r="26" spans="1:8" ht="41.4" x14ac:dyDescent="0.3">
      <c r="A26" s="11" t="s">
        <v>154</v>
      </c>
      <c r="B26" s="11" t="s">
        <v>155</v>
      </c>
      <c r="C26" s="12">
        <f>C27+C28+C29+C30</f>
        <v>5386317.7999999998</v>
      </c>
      <c r="D26" s="12">
        <f>D27+D28+D29+D30</f>
        <v>5969245.9999999991</v>
      </c>
      <c r="E26" s="12">
        <f>E27+E28+E29+E30</f>
        <v>5908838.0999999996</v>
      </c>
      <c r="F26" s="12">
        <f t="shared" si="1"/>
        <v>109.70088137020062</v>
      </c>
      <c r="G26" s="13">
        <f t="shared" si="2"/>
        <v>98.988014566663878</v>
      </c>
      <c r="H26" s="14"/>
    </row>
    <row r="27" spans="1:8" ht="41.4" x14ac:dyDescent="0.3">
      <c r="A27" s="19" t="s">
        <v>156</v>
      </c>
      <c r="B27" s="19" t="s">
        <v>157</v>
      </c>
      <c r="C27" s="20">
        <v>705366.9</v>
      </c>
      <c r="D27" s="20">
        <v>714240.1</v>
      </c>
      <c r="E27" s="20">
        <v>714240.1</v>
      </c>
      <c r="F27" s="12">
        <f t="shared" si="1"/>
        <v>101.25795525704424</v>
      </c>
      <c r="G27" s="21">
        <f t="shared" si="2"/>
        <v>100</v>
      </c>
      <c r="H27" s="14"/>
    </row>
    <row r="28" spans="1:8" ht="41.4" x14ac:dyDescent="0.3">
      <c r="A28" s="11" t="s">
        <v>158</v>
      </c>
      <c r="B28" s="11" t="s">
        <v>159</v>
      </c>
      <c r="C28" s="12">
        <v>983936</v>
      </c>
      <c r="D28" s="12">
        <v>1217860.2</v>
      </c>
      <c r="E28" s="12">
        <v>1189499.6000000001</v>
      </c>
      <c r="F28" s="12">
        <f t="shared" si="1"/>
        <v>120.89196858332249</v>
      </c>
      <c r="G28" s="13">
        <f t="shared" si="2"/>
        <v>97.671276226942965</v>
      </c>
      <c r="H28" s="14"/>
    </row>
    <row r="29" spans="1:8" ht="41.4" x14ac:dyDescent="0.3">
      <c r="A29" s="19" t="s">
        <v>160</v>
      </c>
      <c r="B29" s="19" t="s">
        <v>161</v>
      </c>
      <c r="C29" s="20">
        <v>3088953.7</v>
      </c>
      <c r="D29" s="20">
        <v>3320076.9</v>
      </c>
      <c r="E29" s="20">
        <v>3288029.8</v>
      </c>
      <c r="F29" s="12">
        <f t="shared" si="1"/>
        <v>106.44477448787917</v>
      </c>
      <c r="G29" s="21">
        <f t="shared" si="2"/>
        <v>99.034748261403223</v>
      </c>
      <c r="H29" s="14"/>
    </row>
    <row r="30" spans="1:8" x14ac:dyDescent="0.3">
      <c r="A30" s="11" t="s">
        <v>162</v>
      </c>
      <c r="B30" s="11" t="s">
        <v>163</v>
      </c>
      <c r="C30" s="12">
        <v>608061.19999999995</v>
      </c>
      <c r="D30" s="12">
        <v>717068.80000000005</v>
      </c>
      <c r="E30" s="12">
        <v>717068.6</v>
      </c>
      <c r="F30" s="12">
        <f t="shared" si="1"/>
        <v>117.92704418568394</v>
      </c>
      <c r="G30" s="13">
        <f t="shared" si="2"/>
        <v>99.999972108673518</v>
      </c>
      <c r="H30" s="14"/>
    </row>
    <row r="31" spans="1:8" x14ac:dyDescent="0.3">
      <c r="E31" s="15"/>
      <c r="F31" s="15"/>
    </row>
  </sheetData>
  <mergeCells count="2">
    <mergeCell ref="A1:G1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9"/>
  <sheetViews>
    <sheetView workbookViewId="0">
      <selection sqref="A1:G1"/>
    </sheetView>
  </sheetViews>
  <sheetFormatPr defaultRowHeight="14.4" x14ac:dyDescent="0.3"/>
  <cols>
    <col min="2" max="2" width="39.44140625" customWidth="1"/>
    <col min="3" max="3" width="24.5546875" customWidth="1"/>
    <col min="4" max="4" width="19" customWidth="1"/>
    <col min="5" max="5" width="18.109375" customWidth="1"/>
    <col min="6" max="6" width="18.88671875" customWidth="1"/>
    <col min="7" max="7" width="18.44140625" customWidth="1"/>
  </cols>
  <sheetData>
    <row r="1" spans="1:7" ht="66" customHeight="1" x14ac:dyDescent="0.3">
      <c r="A1" s="48" t="s">
        <v>207</v>
      </c>
      <c r="B1" s="48"/>
      <c r="C1" s="48"/>
      <c r="D1" s="48"/>
      <c r="E1" s="48"/>
      <c r="F1" s="48"/>
      <c r="G1" s="48"/>
    </row>
    <row r="2" spans="1:7" x14ac:dyDescent="0.3">
      <c r="A2" s="51"/>
      <c r="B2" s="51"/>
      <c r="C2" s="51"/>
      <c r="D2" s="51"/>
      <c r="E2" s="51"/>
      <c r="F2" s="51"/>
      <c r="G2" s="51"/>
    </row>
    <row r="3" spans="1:7" ht="81" customHeight="1" x14ac:dyDescent="0.3">
      <c r="A3" s="1" t="s">
        <v>0</v>
      </c>
      <c r="B3" s="1" t="s">
        <v>1</v>
      </c>
      <c r="C3" s="1" t="s">
        <v>190</v>
      </c>
      <c r="D3" s="1" t="s">
        <v>191</v>
      </c>
      <c r="E3" s="1" t="s">
        <v>196</v>
      </c>
      <c r="F3" s="2" t="s">
        <v>195</v>
      </c>
      <c r="G3" s="2" t="s">
        <v>194</v>
      </c>
    </row>
    <row r="4" spans="1:7" ht="23.25" customHeight="1" x14ac:dyDescent="0.3">
      <c r="A4" s="52" t="s">
        <v>164</v>
      </c>
      <c r="B4" s="53"/>
      <c r="C4" s="42">
        <f>C5+C12+C14+C18+C23+C27+C30+C36+C39+C43+C49+C53+C56+C58</f>
        <v>6836967.7999999998</v>
      </c>
      <c r="D4" s="42">
        <f>D5+D12+D14+D18+D23+D27+D30+D36+D39+D43+D49+D53+D56+D58</f>
        <v>7660590.9999999991</v>
      </c>
      <c r="E4" s="42">
        <f>E5+E12+E14+E18+E23+E27+E30+E36+E39+E43+E49+E53+E56+E58</f>
        <v>7587493.5999999987</v>
      </c>
      <c r="F4" s="42">
        <f>E4/C4*100</f>
        <v>110.97746577071781</v>
      </c>
      <c r="G4" s="43">
        <f>E4/D4*100</f>
        <v>99.045799468996577</v>
      </c>
    </row>
    <row r="5" spans="1:7" ht="21" customHeight="1" x14ac:dyDescent="0.3">
      <c r="A5" s="1" t="s">
        <v>2</v>
      </c>
      <c r="B5" s="1" t="s">
        <v>3</v>
      </c>
      <c r="C5" s="3">
        <f>C6+C7+C8+C9+C10+C11</f>
        <v>172814</v>
      </c>
      <c r="D5" s="3">
        <f>D6+D7+D8+D9+D10+D11</f>
        <v>170268.4</v>
      </c>
      <c r="E5" s="3">
        <f>E6+E7+E8+E9+E10+E11</f>
        <v>170247.4</v>
      </c>
      <c r="F5" s="32">
        <f t="shared" ref="F5:F59" si="0">E5/C5*100</f>
        <v>98.514819401205926</v>
      </c>
      <c r="G5" s="24">
        <f t="shared" ref="G5:G59" si="1">E5/D5*100</f>
        <v>99.987666531194279</v>
      </c>
    </row>
    <row r="6" spans="1:7" ht="69" x14ac:dyDescent="0.3">
      <c r="A6" s="5" t="s">
        <v>4</v>
      </c>
      <c r="B6" s="5" t="s">
        <v>5</v>
      </c>
      <c r="C6" s="6">
        <v>98216.6</v>
      </c>
      <c r="D6" s="6">
        <v>130460.8</v>
      </c>
      <c r="E6" s="6">
        <v>130460.8</v>
      </c>
      <c r="F6" s="33">
        <f t="shared" si="0"/>
        <v>132.82968459506844</v>
      </c>
      <c r="G6" s="7">
        <f t="shared" si="1"/>
        <v>100</v>
      </c>
    </row>
    <row r="7" spans="1:7" x14ac:dyDescent="0.3">
      <c r="A7" s="5" t="s">
        <v>6</v>
      </c>
      <c r="B7" s="5" t="s">
        <v>7</v>
      </c>
      <c r="C7" s="6">
        <v>306</v>
      </c>
      <c r="D7" s="6">
        <v>306</v>
      </c>
      <c r="E7" s="6">
        <v>306</v>
      </c>
      <c r="F7" s="33">
        <f t="shared" si="0"/>
        <v>100</v>
      </c>
      <c r="G7" s="7">
        <f t="shared" si="1"/>
        <v>100</v>
      </c>
    </row>
    <row r="8" spans="1:7" ht="55.2" x14ac:dyDescent="0.3">
      <c r="A8" s="5" t="s">
        <v>8</v>
      </c>
      <c r="B8" s="5" t="s">
        <v>9</v>
      </c>
      <c r="C8" s="6">
        <v>26012</v>
      </c>
      <c r="D8" s="6">
        <v>25366.7</v>
      </c>
      <c r="E8" s="6">
        <v>25366.7</v>
      </c>
      <c r="F8" s="33">
        <f t="shared" si="0"/>
        <v>97.519221897585723</v>
      </c>
      <c r="G8" s="7">
        <f t="shared" si="1"/>
        <v>100</v>
      </c>
    </row>
    <row r="9" spans="1:7" ht="27.6" x14ac:dyDescent="0.3">
      <c r="A9" s="5" t="s">
        <v>10</v>
      </c>
      <c r="B9" s="5" t="s">
        <v>11</v>
      </c>
      <c r="C9" s="6">
        <v>3794.7</v>
      </c>
      <c r="D9" s="6">
        <v>3931.5</v>
      </c>
      <c r="E9" s="6">
        <v>3931.5</v>
      </c>
      <c r="F9" s="33">
        <f t="shared" si="0"/>
        <v>103.60502806545972</v>
      </c>
      <c r="G9" s="7">
        <f t="shared" si="1"/>
        <v>100</v>
      </c>
    </row>
    <row r="10" spans="1:7" x14ac:dyDescent="0.3">
      <c r="A10" s="5" t="s">
        <v>12</v>
      </c>
      <c r="B10" s="5" t="s">
        <v>13</v>
      </c>
      <c r="C10" s="6">
        <v>35000</v>
      </c>
      <c r="D10" s="6">
        <v>0</v>
      </c>
      <c r="E10" s="6">
        <v>0</v>
      </c>
      <c r="F10" s="33">
        <f t="shared" si="0"/>
        <v>0</v>
      </c>
      <c r="G10" s="7">
        <v>0</v>
      </c>
    </row>
    <row r="11" spans="1:7" x14ac:dyDescent="0.3">
      <c r="A11" s="5" t="s">
        <v>14</v>
      </c>
      <c r="B11" s="5" t="s">
        <v>15</v>
      </c>
      <c r="C11" s="6">
        <v>9484.7000000000007</v>
      </c>
      <c r="D11" s="6">
        <v>10203.4</v>
      </c>
      <c r="E11" s="6">
        <v>10182.4</v>
      </c>
      <c r="F11" s="33">
        <f t="shared" si="0"/>
        <v>107.35605765074277</v>
      </c>
      <c r="G11" s="7">
        <f t="shared" si="1"/>
        <v>99.794186251641619</v>
      </c>
    </row>
    <row r="12" spans="1:7" x14ac:dyDescent="0.3">
      <c r="A12" s="1" t="s">
        <v>16</v>
      </c>
      <c r="B12" s="1" t="s">
        <v>17</v>
      </c>
      <c r="C12" s="3">
        <f>C13</f>
        <v>580</v>
      </c>
      <c r="D12" s="3">
        <f t="shared" ref="D12:E12" si="2">D13</f>
        <v>80.5</v>
      </c>
      <c r="E12" s="3">
        <f t="shared" si="2"/>
        <v>80.5</v>
      </c>
      <c r="F12" s="32">
        <f t="shared" si="0"/>
        <v>13.879310344827585</v>
      </c>
      <c r="G12" s="4">
        <f t="shared" si="1"/>
        <v>100</v>
      </c>
    </row>
    <row r="13" spans="1:7" x14ac:dyDescent="0.3">
      <c r="A13" s="5" t="s">
        <v>18</v>
      </c>
      <c r="B13" s="5" t="s">
        <v>19</v>
      </c>
      <c r="C13" s="6">
        <v>580</v>
      </c>
      <c r="D13" s="6">
        <v>80.5</v>
      </c>
      <c r="E13" s="6">
        <v>80.5</v>
      </c>
      <c r="F13" s="33">
        <f t="shared" si="0"/>
        <v>13.879310344827585</v>
      </c>
      <c r="G13" s="7">
        <f t="shared" si="1"/>
        <v>100</v>
      </c>
    </row>
    <row r="14" spans="1:7" ht="27.6" x14ac:dyDescent="0.3">
      <c r="A14" s="1" t="s">
        <v>20</v>
      </c>
      <c r="B14" s="1" t="s">
        <v>21</v>
      </c>
      <c r="C14" s="3">
        <f>C15+C16+C17</f>
        <v>11996.5</v>
      </c>
      <c r="D14" s="3">
        <f>D15+D16+D17</f>
        <v>16243.599999999999</v>
      </c>
      <c r="E14" s="3">
        <f>E15+E16+E17</f>
        <v>16234.5</v>
      </c>
      <c r="F14" s="32">
        <f t="shared" si="0"/>
        <v>135.32697036635685</v>
      </c>
      <c r="G14" s="4">
        <f t="shared" si="1"/>
        <v>99.943977935925545</v>
      </c>
    </row>
    <row r="15" spans="1:7" x14ac:dyDescent="0.3">
      <c r="A15" s="5" t="s">
        <v>22</v>
      </c>
      <c r="B15" s="5" t="s">
        <v>23</v>
      </c>
      <c r="C15" s="6">
        <v>2545</v>
      </c>
      <c r="D15" s="6">
        <v>2545</v>
      </c>
      <c r="E15" s="6">
        <v>2545</v>
      </c>
      <c r="F15" s="33">
        <f t="shared" si="0"/>
        <v>100</v>
      </c>
      <c r="G15" s="7">
        <f t="shared" si="1"/>
        <v>100</v>
      </c>
    </row>
    <row r="16" spans="1:7" ht="55.2" x14ac:dyDescent="0.3">
      <c r="A16" s="5" t="s">
        <v>24</v>
      </c>
      <c r="B16" s="5" t="s">
        <v>25</v>
      </c>
      <c r="C16" s="6" t="s">
        <v>198</v>
      </c>
      <c r="D16" s="6">
        <v>3157.3</v>
      </c>
      <c r="E16" s="6">
        <v>3157.3</v>
      </c>
      <c r="F16" s="33">
        <f t="shared" si="0"/>
        <v>633.36008024072225</v>
      </c>
      <c r="G16" s="7">
        <f t="shared" si="1"/>
        <v>100</v>
      </c>
    </row>
    <row r="17" spans="1:7" ht="41.4" x14ac:dyDescent="0.3">
      <c r="A17" s="5" t="s">
        <v>26</v>
      </c>
      <c r="B17" s="5" t="s">
        <v>27</v>
      </c>
      <c r="C17" s="6">
        <v>8953</v>
      </c>
      <c r="D17" s="6">
        <v>10541.3</v>
      </c>
      <c r="E17" s="6">
        <v>10532.2</v>
      </c>
      <c r="F17" s="33">
        <f t="shared" si="0"/>
        <v>117.63878029710713</v>
      </c>
      <c r="G17" s="7">
        <f t="shared" si="1"/>
        <v>99.913672886645884</v>
      </c>
    </row>
    <row r="18" spans="1:7" ht="25.5" customHeight="1" x14ac:dyDescent="0.3">
      <c r="A18" s="1" t="s">
        <v>28</v>
      </c>
      <c r="B18" s="1" t="s">
        <v>29</v>
      </c>
      <c r="C18" s="3">
        <f>C19+C20+C21+C22</f>
        <v>594352.4</v>
      </c>
      <c r="D18" s="3">
        <f>D19+D20+D21+D22</f>
        <v>615250.30000000005</v>
      </c>
      <c r="E18" s="3">
        <f>E19+E20+E21+E22</f>
        <v>610408.1</v>
      </c>
      <c r="F18" s="32">
        <f t="shared" si="0"/>
        <v>102.70137716277412</v>
      </c>
      <c r="G18" s="4">
        <f t="shared" si="1"/>
        <v>99.212970721021989</v>
      </c>
    </row>
    <row r="19" spans="1:7" x14ac:dyDescent="0.3">
      <c r="A19" s="5" t="s">
        <v>30</v>
      </c>
      <c r="B19" s="5" t="s">
        <v>31</v>
      </c>
      <c r="C19" s="6" t="s">
        <v>199</v>
      </c>
      <c r="D19" s="6">
        <v>680.3</v>
      </c>
      <c r="E19" s="6">
        <v>95</v>
      </c>
      <c r="F19" s="33">
        <f t="shared" si="0"/>
        <v>13.663166978282757</v>
      </c>
      <c r="G19" s="7">
        <f t="shared" si="1"/>
        <v>13.964427458474205</v>
      </c>
    </row>
    <row r="20" spans="1:7" x14ac:dyDescent="0.3">
      <c r="A20" s="5" t="s">
        <v>32</v>
      </c>
      <c r="B20" s="5" t="s">
        <v>33</v>
      </c>
      <c r="C20" s="6">
        <v>5201.3</v>
      </c>
      <c r="D20" s="6">
        <v>5051.8999999999996</v>
      </c>
      <c r="E20" s="6">
        <v>5043.8</v>
      </c>
      <c r="F20" s="33">
        <f t="shared" si="0"/>
        <v>96.971910868436737</v>
      </c>
      <c r="G20" s="7">
        <f t="shared" si="1"/>
        <v>99.839664284724577</v>
      </c>
    </row>
    <row r="21" spans="1:7" x14ac:dyDescent="0.3">
      <c r="A21" s="5" t="s">
        <v>34</v>
      </c>
      <c r="B21" s="5" t="s">
        <v>35</v>
      </c>
      <c r="C21" s="6">
        <v>334533.2</v>
      </c>
      <c r="D21" s="6">
        <v>381195.4</v>
      </c>
      <c r="E21" s="6">
        <v>377329.3</v>
      </c>
      <c r="F21" s="33">
        <f t="shared" si="0"/>
        <v>112.79278110513395</v>
      </c>
      <c r="G21" s="7">
        <f t="shared" si="1"/>
        <v>98.985795736254943</v>
      </c>
    </row>
    <row r="22" spans="1:7" ht="27.6" x14ac:dyDescent="0.3">
      <c r="A22" s="5" t="s">
        <v>36</v>
      </c>
      <c r="B22" s="5" t="s">
        <v>37</v>
      </c>
      <c r="C22" s="6">
        <v>253922.6</v>
      </c>
      <c r="D22" s="6">
        <v>228322.7</v>
      </c>
      <c r="E22" s="6">
        <v>227940</v>
      </c>
      <c r="F22" s="33">
        <f t="shared" si="0"/>
        <v>89.767511832345761</v>
      </c>
      <c r="G22" s="7">
        <f t="shared" si="1"/>
        <v>99.832386354926598</v>
      </c>
    </row>
    <row r="23" spans="1:7" ht="20.25" customHeight="1" x14ac:dyDescent="0.3">
      <c r="A23" s="1" t="s">
        <v>38</v>
      </c>
      <c r="B23" s="1" t="s">
        <v>39</v>
      </c>
      <c r="C23" s="3">
        <f>C24+C25+C26</f>
        <v>855850.1</v>
      </c>
      <c r="D23" s="3">
        <f>D24+D25+D26</f>
        <v>797107.6</v>
      </c>
      <c r="E23" s="3">
        <f>E24+E25+E26</f>
        <v>785844.39999999991</v>
      </c>
      <c r="F23" s="32">
        <f t="shared" si="0"/>
        <v>91.820331621156555</v>
      </c>
      <c r="G23" s="4">
        <f t="shared" si="1"/>
        <v>98.586991266925565</v>
      </c>
    </row>
    <row r="24" spans="1:7" x14ac:dyDescent="0.3">
      <c r="A24" s="5" t="s">
        <v>40</v>
      </c>
      <c r="B24" s="5" t="s">
        <v>41</v>
      </c>
      <c r="C24" s="6" t="s">
        <v>200</v>
      </c>
      <c r="D24" s="6">
        <v>3064.9</v>
      </c>
      <c r="E24" s="6">
        <v>3064.9</v>
      </c>
      <c r="F24" s="33">
        <f t="shared" si="0"/>
        <v>153.245</v>
      </c>
      <c r="G24" s="7">
        <f t="shared" si="1"/>
        <v>100</v>
      </c>
    </row>
    <row r="25" spans="1:7" x14ac:dyDescent="0.3">
      <c r="A25" s="5" t="s">
        <v>42</v>
      </c>
      <c r="B25" s="5" t="s">
        <v>43</v>
      </c>
      <c r="C25" s="6" t="s">
        <v>102</v>
      </c>
      <c r="D25" s="6">
        <v>21932.6</v>
      </c>
      <c r="E25" s="6">
        <v>21040.799999999999</v>
      </c>
      <c r="F25" s="33">
        <f t="shared" si="0"/>
        <v>1618.523076923077</v>
      </c>
      <c r="G25" s="7">
        <f t="shared" si="1"/>
        <v>95.933906604780105</v>
      </c>
    </row>
    <row r="26" spans="1:7" x14ac:dyDescent="0.3">
      <c r="A26" s="5" t="s">
        <v>44</v>
      </c>
      <c r="B26" s="5" t="s">
        <v>45</v>
      </c>
      <c r="C26" s="6" t="s">
        <v>201</v>
      </c>
      <c r="D26" s="6">
        <v>772110.1</v>
      </c>
      <c r="E26" s="6">
        <v>761738.7</v>
      </c>
      <c r="F26" s="33">
        <f t="shared" si="0"/>
        <v>89.34826234845319</v>
      </c>
      <c r="G26" s="7">
        <f t="shared" si="1"/>
        <v>98.656745974440682</v>
      </c>
    </row>
    <row r="27" spans="1:7" ht="19.5" customHeight="1" x14ac:dyDescent="0.3">
      <c r="A27" s="1" t="s">
        <v>46</v>
      </c>
      <c r="B27" s="1" t="s">
        <v>47</v>
      </c>
      <c r="C27" s="3">
        <f>C28+C29</f>
        <v>2203.4</v>
      </c>
      <c r="D27" s="3">
        <f>D28+D29</f>
        <v>857</v>
      </c>
      <c r="E27" s="3">
        <f>E28+E29</f>
        <v>857</v>
      </c>
      <c r="F27" s="33">
        <f t="shared" si="0"/>
        <v>38.894435871834439</v>
      </c>
      <c r="G27" s="4">
        <f t="shared" si="1"/>
        <v>100</v>
      </c>
    </row>
    <row r="28" spans="1:7" ht="27.6" x14ac:dyDescent="0.3">
      <c r="A28" s="5" t="s">
        <v>48</v>
      </c>
      <c r="B28" s="5" t="s">
        <v>49</v>
      </c>
      <c r="C28" s="6">
        <v>565</v>
      </c>
      <c r="D28" s="6">
        <v>0</v>
      </c>
      <c r="E28" s="6">
        <v>0</v>
      </c>
      <c r="F28" s="33">
        <f t="shared" si="0"/>
        <v>0</v>
      </c>
      <c r="G28" s="7">
        <v>0</v>
      </c>
    </row>
    <row r="29" spans="1:7" ht="27.6" x14ac:dyDescent="0.3">
      <c r="A29" s="5" t="s">
        <v>50</v>
      </c>
      <c r="B29" s="5" t="s">
        <v>51</v>
      </c>
      <c r="C29" s="6">
        <v>1638.4</v>
      </c>
      <c r="D29" s="6">
        <v>857</v>
      </c>
      <c r="E29" s="6">
        <v>857</v>
      </c>
      <c r="F29" s="33">
        <f t="shared" si="0"/>
        <v>52.30712890625</v>
      </c>
      <c r="G29" s="7">
        <f>E29/D29*100</f>
        <v>100</v>
      </c>
    </row>
    <row r="30" spans="1:7" ht="18" customHeight="1" x14ac:dyDescent="0.3">
      <c r="A30" s="1" t="s">
        <v>52</v>
      </c>
      <c r="B30" s="1" t="s">
        <v>53</v>
      </c>
      <c r="C30" s="3">
        <f>C31+C32+C33+C34+C35</f>
        <v>3491417.1</v>
      </c>
      <c r="D30" s="3">
        <f>D31+D32+D33+D34+D35</f>
        <v>4017779.0999999996</v>
      </c>
      <c r="E30" s="3">
        <f>E31+E32+E33+E34+E35</f>
        <v>3995770.8999999994</v>
      </c>
      <c r="F30" s="32">
        <f t="shared" si="0"/>
        <v>114.4455327322536</v>
      </c>
      <c r="G30" s="4">
        <f t="shared" si="1"/>
        <v>99.452229715665553</v>
      </c>
    </row>
    <row r="31" spans="1:7" x14ac:dyDescent="0.3">
      <c r="A31" s="5" t="s">
        <v>54</v>
      </c>
      <c r="B31" s="5" t="s">
        <v>55</v>
      </c>
      <c r="C31" s="6">
        <v>994549.5</v>
      </c>
      <c r="D31" s="6">
        <v>1179867.6000000001</v>
      </c>
      <c r="E31" s="6">
        <v>1179770.6000000001</v>
      </c>
      <c r="F31" s="33">
        <f t="shared" si="0"/>
        <v>118.62361803007293</v>
      </c>
      <c r="G31" s="23">
        <f>E31/D31*100</f>
        <v>99.991778738563553</v>
      </c>
    </row>
    <row r="32" spans="1:7" x14ac:dyDescent="0.3">
      <c r="A32" s="5" t="s">
        <v>56</v>
      </c>
      <c r="B32" s="5" t="s">
        <v>57</v>
      </c>
      <c r="C32" s="6">
        <v>2115379.6</v>
      </c>
      <c r="D32" s="6">
        <v>2444752.2999999998</v>
      </c>
      <c r="E32" s="6">
        <v>2422974.7999999998</v>
      </c>
      <c r="F32" s="33">
        <f t="shared" si="0"/>
        <v>114.54089847514837</v>
      </c>
      <c r="G32" s="7">
        <f t="shared" si="1"/>
        <v>99.109214459068113</v>
      </c>
    </row>
    <row r="33" spans="1:7" x14ac:dyDescent="0.3">
      <c r="A33" s="5" t="s">
        <v>58</v>
      </c>
      <c r="B33" s="5" t="s">
        <v>59</v>
      </c>
      <c r="C33" s="6">
        <v>264328.90000000002</v>
      </c>
      <c r="D33" s="6">
        <v>268723.59999999998</v>
      </c>
      <c r="E33" s="6">
        <v>268589.90000000002</v>
      </c>
      <c r="F33" s="33">
        <f t="shared" si="0"/>
        <v>101.61200685963585</v>
      </c>
      <c r="G33" s="23">
        <f t="shared" si="1"/>
        <v>99.95024627535507</v>
      </c>
    </row>
    <row r="34" spans="1:7" x14ac:dyDescent="0.3">
      <c r="A34" s="5" t="s">
        <v>60</v>
      </c>
      <c r="B34" s="5" t="s">
        <v>61</v>
      </c>
      <c r="C34" s="6">
        <v>22806.400000000001</v>
      </c>
      <c r="D34" s="6">
        <v>20162.3</v>
      </c>
      <c r="E34" s="6">
        <v>20162.3</v>
      </c>
      <c r="F34" s="33">
        <f t="shared" si="0"/>
        <v>88.406324540479858</v>
      </c>
      <c r="G34" s="7">
        <f t="shared" si="1"/>
        <v>100</v>
      </c>
    </row>
    <row r="35" spans="1:7" x14ac:dyDescent="0.3">
      <c r="A35" s="5" t="s">
        <v>62</v>
      </c>
      <c r="B35" s="5" t="s">
        <v>63</v>
      </c>
      <c r="C35" s="6">
        <v>94352.7</v>
      </c>
      <c r="D35" s="6">
        <v>104273.3</v>
      </c>
      <c r="E35" s="6">
        <v>104273.3</v>
      </c>
      <c r="F35" s="33">
        <f t="shared" si="0"/>
        <v>110.51437849685277</v>
      </c>
      <c r="G35" s="7">
        <f t="shared" si="1"/>
        <v>100</v>
      </c>
    </row>
    <row r="36" spans="1:7" ht="21.75" customHeight="1" x14ac:dyDescent="0.3">
      <c r="A36" s="1" t="s">
        <v>64</v>
      </c>
      <c r="B36" s="1" t="s">
        <v>65</v>
      </c>
      <c r="C36" s="3">
        <f>C37+C38</f>
        <v>399058.6</v>
      </c>
      <c r="D36" s="3">
        <f>D37+D38</f>
        <v>425357.7</v>
      </c>
      <c r="E36" s="3">
        <f>E37+E38</f>
        <v>424874.8</v>
      </c>
      <c r="F36" s="32">
        <f t="shared" si="0"/>
        <v>106.46927543974745</v>
      </c>
      <c r="G36" s="4">
        <f t="shared" si="1"/>
        <v>99.886472021077793</v>
      </c>
    </row>
    <row r="37" spans="1:7" x14ac:dyDescent="0.3">
      <c r="A37" s="5" t="s">
        <v>66</v>
      </c>
      <c r="B37" s="5" t="s">
        <v>67</v>
      </c>
      <c r="C37" s="6">
        <v>378688.1</v>
      </c>
      <c r="D37" s="6">
        <v>393472.5</v>
      </c>
      <c r="E37" s="6">
        <v>392989.6</v>
      </c>
      <c r="F37" s="33">
        <f t="shared" si="0"/>
        <v>103.77659081444597</v>
      </c>
      <c r="G37" s="7">
        <f t="shared" si="1"/>
        <v>99.877272236306212</v>
      </c>
    </row>
    <row r="38" spans="1:7" ht="27.6" x14ac:dyDescent="0.3">
      <c r="A38" s="5" t="s">
        <v>68</v>
      </c>
      <c r="B38" s="5" t="s">
        <v>69</v>
      </c>
      <c r="C38" s="6">
        <v>20370.5</v>
      </c>
      <c r="D38" s="6">
        <v>31885.200000000001</v>
      </c>
      <c r="E38" s="6">
        <v>31885.200000000001</v>
      </c>
      <c r="F38" s="33">
        <f t="shared" si="0"/>
        <v>156.52634937777668</v>
      </c>
      <c r="G38" s="7">
        <f t="shared" si="1"/>
        <v>100</v>
      </c>
    </row>
    <row r="39" spans="1:7" ht="23.25" customHeight="1" x14ac:dyDescent="0.3">
      <c r="A39" s="1" t="s">
        <v>70</v>
      </c>
      <c r="B39" s="1" t="s">
        <v>71</v>
      </c>
      <c r="C39" s="3">
        <f>C40+C41+C42</f>
        <v>27341.699999999997</v>
      </c>
      <c r="D39" s="3">
        <f>D40+D41+D42</f>
        <v>24901.5</v>
      </c>
      <c r="E39" s="3">
        <f>E40+E41+E42</f>
        <v>24610.400000000001</v>
      </c>
      <c r="F39" s="33">
        <f t="shared" si="0"/>
        <v>90.010496786959123</v>
      </c>
      <c r="G39" s="4">
        <f t="shared" si="1"/>
        <v>98.830994116820278</v>
      </c>
    </row>
    <row r="40" spans="1:7" x14ac:dyDescent="0.3">
      <c r="A40" s="5" t="s">
        <v>72</v>
      </c>
      <c r="B40" s="5" t="s">
        <v>73</v>
      </c>
      <c r="C40" s="6">
        <v>3707.9</v>
      </c>
      <c r="D40" s="6">
        <v>4231.7</v>
      </c>
      <c r="E40" s="6">
        <v>3940.6</v>
      </c>
      <c r="F40" s="33">
        <f t="shared" si="0"/>
        <v>106.27578953046198</v>
      </c>
      <c r="G40" s="7">
        <f t="shared" si="1"/>
        <v>93.120967932509387</v>
      </c>
    </row>
    <row r="41" spans="1:7" x14ac:dyDescent="0.3">
      <c r="A41" s="5" t="s">
        <v>74</v>
      </c>
      <c r="B41" s="5" t="s">
        <v>75</v>
      </c>
      <c r="C41" s="6">
        <v>3000</v>
      </c>
      <c r="D41" s="6">
        <v>236</v>
      </c>
      <c r="E41" s="6">
        <v>236</v>
      </c>
      <c r="F41" s="33">
        <f t="shared" si="0"/>
        <v>7.8666666666666663</v>
      </c>
      <c r="G41" s="7">
        <f t="shared" si="1"/>
        <v>100</v>
      </c>
    </row>
    <row r="42" spans="1:7" ht="27.6" x14ac:dyDescent="0.3">
      <c r="A42" s="5" t="s">
        <v>76</v>
      </c>
      <c r="B42" s="5" t="s">
        <v>77</v>
      </c>
      <c r="C42" s="6">
        <v>20633.8</v>
      </c>
      <c r="D42" s="6">
        <v>20433.8</v>
      </c>
      <c r="E42" s="6">
        <v>20433.8</v>
      </c>
      <c r="F42" s="33">
        <f t="shared" si="0"/>
        <v>99.030716591224106</v>
      </c>
      <c r="G42" s="7">
        <f t="shared" si="1"/>
        <v>100</v>
      </c>
    </row>
    <row r="43" spans="1:7" ht="24" customHeight="1" x14ac:dyDescent="0.3">
      <c r="A43" s="1" t="s">
        <v>78</v>
      </c>
      <c r="B43" s="1" t="s">
        <v>79</v>
      </c>
      <c r="C43" s="3">
        <f>C44+C45+C46+C47+C48</f>
        <v>1032854.1</v>
      </c>
      <c r="D43" s="3">
        <f>D44+D45+D46+D47+D48</f>
        <v>1051653.3999999999</v>
      </c>
      <c r="E43" s="3">
        <f>E44+E45+E46+E47+E48</f>
        <v>1017527.1</v>
      </c>
      <c r="F43" s="32">
        <f t="shared" si="0"/>
        <v>98.516053719494352</v>
      </c>
      <c r="G43" s="4">
        <f t="shared" si="1"/>
        <v>96.754986005845652</v>
      </c>
    </row>
    <row r="44" spans="1:7" x14ac:dyDescent="0.3">
      <c r="A44" s="5" t="s">
        <v>80</v>
      </c>
      <c r="B44" s="5" t="s">
        <v>81</v>
      </c>
      <c r="C44" s="6">
        <v>8357.9</v>
      </c>
      <c r="D44" s="6">
        <v>7297.5</v>
      </c>
      <c r="E44" s="6">
        <v>7297.5</v>
      </c>
      <c r="F44" s="33">
        <f t="shared" si="0"/>
        <v>87.312602447983352</v>
      </c>
      <c r="G44" s="7">
        <f t="shared" si="1"/>
        <v>100</v>
      </c>
    </row>
    <row r="45" spans="1:7" x14ac:dyDescent="0.3">
      <c r="A45" s="5" t="s">
        <v>82</v>
      </c>
      <c r="B45" s="5" t="s">
        <v>83</v>
      </c>
      <c r="C45" s="6">
        <v>77658</v>
      </c>
      <c r="D45" s="6">
        <v>79888</v>
      </c>
      <c r="E45" s="6">
        <v>78820.5</v>
      </c>
      <c r="F45" s="33">
        <f t="shared" si="0"/>
        <v>101.4969481573051</v>
      </c>
      <c r="G45" s="7">
        <f t="shared" si="1"/>
        <v>98.663754255958352</v>
      </c>
    </row>
    <row r="46" spans="1:7" x14ac:dyDescent="0.3">
      <c r="A46" s="5" t="s">
        <v>84</v>
      </c>
      <c r="B46" s="5" t="s">
        <v>85</v>
      </c>
      <c r="C46" s="6">
        <v>635141.4</v>
      </c>
      <c r="D46" s="6">
        <v>640939.19999999995</v>
      </c>
      <c r="E46" s="6">
        <v>610793.5</v>
      </c>
      <c r="F46" s="33">
        <f t="shared" si="0"/>
        <v>96.166538663673933</v>
      </c>
      <c r="G46" s="7">
        <f t="shared" si="1"/>
        <v>95.296636560846963</v>
      </c>
    </row>
    <row r="47" spans="1:7" x14ac:dyDescent="0.3">
      <c r="A47" s="5" t="s">
        <v>86</v>
      </c>
      <c r="B47" s="5" t="s">
        <v>87</v>
      </c>
      <c r="C47" s="6">
        <v>279605.2</v>
      </c>
      <c r="D47" s="6">
        <v>290265.40000000002</v>
      </c>
      <c r="E47" s="6">
        <v>287375.7</v>
      </c>
      <c r="F47" s="33">
        <f t="shared" si="0"/>
        <v>102.77909709833723</v>
      </c>
      <c r="G47" s="7">
        <f t="shared" si="1"/>
        <v>99.004462812309001</v>
      </c>
    </row>
    <row r="48" spans="1:7" ht="27.6" x14ac:dyDescent="0.3">
      <c r="A48" s="5" t="s">
        <v>88</v>
      </c>
      <c r="B48" s="5" t="s">
        <v>89</v>
      </c>
      <c r="C48" s="6">
        <v>32091.599999999999</v>
      </c>
      <c r="D48" s="6">
        <v>33263.300000000003</v>
      </c>
      <c r="E48" s="6">
        <v>33239.9</v>
      </c>
      <c r="F48" s="33">
        <f t="shared" si="0"/>
        <v>103.57819491704996</v>
      </c>
      <c r="G48" s="7">
        <f t="shared" si="1"/>
        <v>99.929652199270663</v>
      </c>
    </row>
    <row r="49" spans="1:7" ht="21.75" customHeight="1" x14ac:dyDescent="0.3">
      <c r="A49" s="1" t="s">
        <v>90</v>
      </c>
      <c r="B49" s="8" t="s">
        <v>91</v>
      </c>
      <c r="C49" s="3">
        <f>C50+C51+C52</f>
        <v>117900</v>
      </c>
      <c r="D49" s="3">
        <f>D50+D51+D52</f>
        <v>150731.79999999999</v>
      </c>
      <c r="E49" s="3">
        <f>E50+E51+E52</f>
        <v>150678.39999999997</v>
      </c>
      <c r="F49" s="32">
        <f t="shared" si="0"/>
        <v>127.80186598812551</v>
      </c>
      <c r="G49" s="24">
        <f t="shared" si="1"/>
        <v>99.964572837317661</v>
      </c>
    </row>
    <row r="50" spans="1:7" x14ac:dyDescent="0.3">
      <c r="A50" s="5" t="s">
        <v>110</v>
      </c>
      <c r="B50" s="9" t="s">
        <v>111</v>
      </c>
      <c r="C50" s="35">
        <v>0</v>
      </c>
      <c r="D50" s="6">
        <v>593.79999999999995</v>
      </c>
      <c r="E50" s="6">
        <v>583.79999999999995</v>
      </c>
      <c r="F50" s="33">
        <v>0</v>
      </c>
      <c r="G50" s="7">
        <f t="shared" si="1"/>
        <v>98.315931289996627</v>
      </c>
    </row>
    <row r="51" spans="1:7" x14ac:dyDescent="0.3">
      <c r="A51" s="5" t="s">
        <v>92</v>
      </c>
      <c r="B51" s="5" t="s">
        <v>93</v>
      </c>
      <c r="C51" s="6">
        <v>100912.5</v>
      </c>
      <c r="D51" s="6">
        <v>141079.79999999999</v>
      </c>
      <c r="E51" s="6">
        <v>141079.79999999999</v>
      </c>
      <c r="F51" s="33">
        <f t="shared" si="0"/>
        <v>139.80408769973985</v>
      </c>
      <c r="G51" s="7">
        <f t="shared" si="1"/>
        <v>100</v>
      </c>
    </row>
    <row r="52" spans="1:7" ht="27.6" x14ac:dyDescent="0.3">
      <c r="A52" s="5" t="s">
        <v>94</v>
      </c>
      <c r="B52" s="5" t="s">
        <v>95</v>
      </c>
      <c r="C52" s="6">
        <v>16987.5</v>
      </c>
      <c r="D52" s="6">
        <v>9058.2000000000007</v>
      </c>
      <c r="E52" s="6">
        <v>9014.7999999999993</v>
      </c>
      <c r="F52" s="33">
        <f t="shared" si="0"/>
        <v>53.067255334804997</v>
      </c>
      <c r="G52" s="7">
        <f t="shared" si="1"/>
        <v>99.520876112251869</v>
      </c>
    </row>
    <row r="53" spans="1:7" ht="22.5" customHeight="1" x14ac:dyDescent="0.3">
      <c r="A53" s="1" t="s">
        <v>96</v>
      </c>
      <c r="B53" s="8" t="s">
        <v>97</v>
      </c>
      <c r="C53" s="3">
        <f>C54+C55</f>
        <v>4115</v>
      </c>
      <c r="D53" s="3">
        <f>D54+D55</f>
        <v>4048.3</v>
      </c>
      <c r="E53" s="3">
        <f>E54+E55</f>
        <v>4048.3</v>
      </c>
      <c r="F53" s="32">
        <f t="shared" si="0"/>
        <v>98.379100850546791</v>
      </c>
      <c r="G53" s="4">
        <f t="shared" si="1"/>
        <v>100</v>
      </c>
    </row>
    <row r="54" spans="1:7" x14ac:dyDescent="0.3">
      <c r="A54" s="5" t="s">
        <v>98</v>
      </c>
      <c r="B54" s="5" t="s">
        <v>99</v>
      </c>
      <c r="C54" s="6">
        <v>3000</v>
      </c>
      <c r="D54" s="6">
        <v>3000</v>
      </c>
      <c r="E54" s="6">
        <v>3000</v>
      </c>
      <c r="F54" s="33">
        <f t="shared" si="0"/>
        <v>100</v>
      </c>
      <c r="G54" s="7">
        <f t="shared" si="1"/>
        <v>100</v>
      </c>
    </row>
    <row r="55" spans="1:7" ht="27.6" x14ac:dyDescent="0.3">
      <c r="A55" s="5" t="s">
        <v>100</v>
      </c>
      <c r="B55" s="5" t="s">
        <v>101</v>
      </c>
      <c r="C55" s="6">
        <v>1115</v>
      </c>
      <c r="D55" s="6">
        <v>1048.3</v>
      </c>
      <c r="E55" s="6">
        <v>1048.3</v>
      </c>
      <c r="F55" s="33">
        <f t="shared" si="0"/>
        <v>94.017937219730939</v>
      </c>
      <c r="G55" s="7">
        <f t="shared" si="1"/>
        <v>100</v>
      </c>
    </row>
    <row r="56" spans="1:7" ht="27.6" x14ac:dyDescent="0.3">
      <c r="A56" s="1" t="s">
        <v>102</v>
      </c>
      <c r="B56" s="8" t="s">
        <v>103</v>
      </c>
      <c r="C56" s="3">
        <f>C57</f>
        <v>2765</v>
      </c>
      <c r="D56" s="3">
        <f t="shared" ref="D56:E56" si="3">D57</f>
        <v>0</v>
      </c>
      <c r="E56" s="3">
        <f t="shared" si="3"/>
        <v>0</v>
      </c>
      <c r="F56" s="32">
        <v>0</v>
      </c>
      <c r="G56" s="4">
        <v>0</v>
      </c>
    </row>
    <row r="57" spans="1:7" ht="27.6" x14ac:dyDescent="0.3">
      <c r="A57" s="5" t="s">
        <v>104</v>
      </c>
      <c r="B57" s="5" t="s">
        <v>105</v>
      </c>
      <c r="C57" s="6">
        <v>2765</v>
      </c>
      <c r="D57" s="6">
        <v>0</v>
      </c>
      <c r="E57" s="6">
        <v>0</v>
      </c>
      <c r="F57" s="33">
        <f t="shared" si="0"/>
        <v>0</v>
      </c>
      <c r="G57" s="7">
        <v>0</v>
      </c>
    </row>
    <row r="58" spans="1:7" ht="41.4" x14ac:dyDescent="0.3">
      <c r="A58" s="1" t="s">
        <v>106</v>
      </c>
      <c r="B58" s="8" t="s">
        <v>107</v>
      </c>
      <c r="C58" s="3">
        <f>C59</f>
        <v>123719.9</v>
      </c>
      <c r="D58" s="3">
        <f>D59</f>
        <v>386311.8</v>
      </c>
      <c r="E58" s="3">
        <f>E59</f>
        <v>386311.8</v>
      </c>
      <c r="F58" s="32">
        <f t="shared" si="0"/>
        <v>312.24710010273202</v>
      </c>
      <c r="G58" s="4">
        <f t="shared" si="1"/>
        <v>100</v>
      </c>
    </row>
    <row r="59" spans="1:7" ht="41.4" x14ac:dyDescent="0.3">
      <c r="A59" s="5" t="s">
        <v>108</v>
      </c>
      <c r="B59" s="5" t="s">
        <v>109</v>
      </c>
      <c r="C59" s="6">
        <v>123719.9</v>
      </c>
      <c r="D59" s="6">
        <v>386311.8</v>
      </c>
      <c r="E59" s="6">
        <v>386311.8</v>
      </c>
      <c r="F59" s="33">
        <f t="shared" si="0"/>
        <v>312.24710010273202</v>
      </c>
      <c r="G59" s="7">
        <f t="shared" si="1"/>
        <v>100</v>
      </c>
    </row>
  </sheetData>
  <mergeCells count="3">
    <mergeCell ref="A1:G1"/>
    <mergeCell ref="A2:G2"/>
    <mergeCell ref="A4:B4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workbookViewId="0">
      <selection activeCell="F6" sqref="F6"/>
    </sheetView>
  </sheetViews>
  <sheetFormatPr defaultRowHeight="14.4" x14ac:dyDescent="0.3"/>
  <cols>
    <col min="1" max="1" width="24.109375" customWidth="1"/>
    <col min="2" max="2" width="31.5546875" customWidth="1"/>
    <col min="3" max="3" width="36.6640625" customWidth="1"/>
    <col min="4" max="4" width="18.5546875" customWidth="1"/>
    <col min="5" max="5" width="18" customWidth="1"/>
    <col min="6" max="6" width="17.5546875" style="38" customWidth="1"/>
  </cols>
  <sheetData>
    <row r="1" spans="1:7" x14ac:dyDescent="0.3">
      <c r="A1" s="54" t="s">
        <v>203</v>
      </c>
      <c r="B1" s="54"/>
      <c r="C1" s="54"/>
      <c r="D1" s="54"/>
      <c r="E1" s="54"/>
      <c r="F1" s="54"/>
    </row>
    <row r="2" spans="1:7" x14ac:dyDescent="0.3">
      <c r="A2" s="54"/>
      <c r="B2" s="54"/>
      <c r="C2" s="54"/>
      <c r="D2" s="54"/>
      <c r="E2" s="54"/>
      <c r="F2" s="54"/>
    </row>
    <row r="3" spans="1:7" x14ac:dyDescent="0.3">
      <c r="A3" s="54"/>
      <c r="B3" s="54"/>
      <c r="C3" s="54"/>
      <c r="D3" s="54"/>
      <c r="E3" s="54"/>
      <c r="F3" s="54"/>
    </row>
    <row r="4" spans="1:7" ht="15.6" x14ac:dyDescent="0.3">
      <c r="A4" s="46"/>
      <c r="B4" s="46"/>
      <c r="C4" s="46"/>
      <c r="D4" s="46"/>
      <c r="E4" s="46"/>
      <c r="F4" s="47" t="s">
        <v>205</v>
      </c>
    </row>
    <row r="5" spans="1:7" ht="55.2" x14ac:dyDescent="0.3">
      <c r="A5" s="25" t="s">
        <v>112</v>
      </c>
      <c r="B5" s="25" t="s">
        <v>167</v>
      </c>
      <c r="C5" s="25" t="s">
        <v>168</v>
      </c>
      <c r="D5" s="25" t="s">
        <v>204</v>
      </c>
      <c r="E5" s="25" t="s">
        <v>206</v>
      </c>
      <c r="F5" s="2" t="s">
        <v>202</v>
      </c>
    </row>
    <row r="6" spans="1:7" ht="26.25" customHeight="1" x14ac:dyDescent="0.3">
      <c r="A6" s="55" t="s">
        <v>189</v>
      </c>
      <c r="B6" s="56"/>
      <c r="C6" s="57"/>
      <c r="D6" s="26">
        <f>D7+D10+D13</f>
        <v>23595.019999999553</v>
      </c>
      <c r="E6" s="26">
        <f>E7+E10+E13</f>
        <v>-54487.480000000447</v>
      </c>
      <c r="F6" s="31">
        <f>D6-E6</f>
        <v>78082.5</v>
      </c>
    </row>
    <row r="7" spans="1:7" ht="27.6" x14ac:dyDescent="0.3">
      <c r="A7" s="25" t="s">
        <v>169</v>
      </c>
      <c r="B7" s="25">
        <v>861</v>
      </c>
      <c r="C7" s="25" t="s">
        <v>170</v>
      </c>
      <c r="D7" s="26">
        <f>D8+D9</f>
        <v>0</v>
      </c>
      <c r="E7" s="26">
        <f>E8+E9</f>
        <v>0</v>
      </c>
      <c r="F7" s="31">
        <f t="shared" ref="F7:F16" si="0">D7-E7</f>
        <v>0</v>
      </c>
    </row>
    <row r="8" spans="1:7" ht="41.4" x14ac:dyDescent="0.3">
      <c r="A8" s="36" t="s">
        <v>171</v>
      </c>
      <c r="B8" s="27">
        <v>861</v>
      </c>
      <c r="C8" s="28" t="s">
        <v>172</v>
      </c>
      <c r="D8" s="29">
        <v>10000</v>
      </c>
      <c r="E8" s="29">
        <v>0</v>
      </c>
      <c r="F8" s="37">
        <f t="shared" si="0"/>
        <v>10000</v>
      </c>
    </row>
    <row r="9" spans="1:7" ht="41.4" x14ac:dyDescent="0.3">
      <c r="A9" s="36" t="s">
        <v>173</v>
      </c>
      <c r="B9" s="27">
        <v>861</v>
      </c>
      <c r="C9" s="28" t="s">
        <v>174</v>
      </c>
      <c r="D9" s="29">
        <v>-10000</v>
      </c>
      <c r="E9" s="29">
        <v>0</v>
      </c>
      <c r="F9" s="44">
        <f>D9-E9</f>
        <v>-10000</v>
      </c>
    </row>
    <row r="10" spans="1:7" ht="27.6" x14ac:dyDescent="0.3">
      <c r="A10" s="25" t="s">
        <v>175</v>
      </c>
      <c r="B10" s="25">
        <v>861</v>
      </c>
      <c r="C10" s="30" t="s">
        <v>176</v>
      </c>
      <c r="D10" s="26">
        <f>D11+D12</f>
        <v>23595.019999999553</v>
      </c>
      <c r="E10" s="26">
        <f>E11+E12</f>
        <v>-54487.480000000447</v>
      </c>
      <c r="F10" s="45">
        <f t="shared" si="0"/>
        <v>78082.5</v>
      </c>
    </row>
    <row r="11" spans="1:7" x14ac:dyDescent="0.3">
      <c r="A11" s="36" t="s">
        <v>177</v>
      </c>
      <c r="B11" s="27">
        <v>861</v>
      </c>
      <c r="C11" s="28" t="s">
        <v>178</v>
      </c>
      <c r="D11" s="29">
        <v>-7736995.9500000002</v>
      </c>
      <c r="E11" s="29">
        <v>-7693202.4100000001</v>
      </c>
      <c r="F11" s="44">
        <f t="shared" si="0"/>
        <v>-43793.540000000037</v>
      </c>
      <c r="G11" s="39"/>
    </row>
    <row r="12" spans="1:7" ht="27.6" x14ac:dyDescent="0.3">
      <c r="A12" s="36" t="s">
        <v>179</v>
      </c>
      <c r="B12" s="27">
        <v>861</v>
      </c>
      <c r="C12" s="28" t="s">
        <v>180</v>
      </c>
      <c r="D12" s="29">
        <v>7760590.9699999997</v>
      </c>
      <c r="E12" s="29">
        <v>7638714.9299999997</v>
      </c>
      <c r="F12" s="44">
        <f t="shared" si="0"/>
        <v>121876.04000000004</v>
      </c>
    </row>
    <row r="13" spans="1:7" ht="41.4" x14ac:dyDescent="0.3">
      <c r="A13" s="25" t="s">
        <v>181</v>
      </c>
      <c r="B13" s="25">
        <v>861</v>
      </c>
      <c r="C13" s="30" t="s">
        <v>182</v>
      </c>
      <c r="D13" s="26">
        <v>0</v>
      </c>
      <c r="E13" s="26">
        <v>0</v>
      </c>
      <c r="F13" s="45">
        <f t="shared" si="0"/>
        <v>0</v>
      </c>
    </row>
    <row r="14" spans="1:7" ht="41.4" x14ac:dyDescent="0.3">
      <c r="A14" s="25" t="s">
        <v>183</v>
      </c>
      <c r="B14" s="25">
        <v>861</v>
      </c>
      <c r="C14" s="30" t="s">
        <v>184</v>
      </c>
      <c r="D14" s="26">
        <v>0</v>
      </c>
      <c r="E14" s="26">
        <v>0</v>
      </c>
      <c r="F14" s="45">
        <f t="shared" si="0"/>
        <v>0</v>
      </c>
    </row>
    <row r="15" spans="1:7" ht="69" x14ac:dyDescent="0.3">
      <c r="A15" s="36" t="s">
        <v>185</v>
      </c>
      <c r="B15" s="27">
        <v>861</v>
      </c>
      <c r="C15" s="28" t="s">
        <v>186</v>
      </c>
      <c r="D15" s="29">
        <v>-90000</v>
      </c>
      <c r="E15" s="29">
        <v>-32370</v>
      </c>
      <c r="F15" s="44">
        <f t="shared" si="0"/>
        <v>-57630</v>
      </c>
    </row>
    <row r="16" spans="1:7" ht="82.8" x14ac:dyDescent="0.3">
      <c r="A16" s="36" t="s">
        <v>187</v>
      </c>
      <c r="B16" s="27">
        <v>861</v>
      </c>
      <c r="C16" s="28" t="s">
        <v>188</v>
      </c>
      <c r="D16" s="29">
        <v>90000</v>
      </c>
      <c r="E16" s="29">
        <v>32370</v>
      </c>
      <c r="F16" s="44">
        <f t="shared" si="0"/>
        <v>57630</v>
      </c>
    </row>
  </sheetData>
  <mergeCells count="2">
    <mergeCell ref="A1:F3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2023-04-07T11:33:28Z</dcterms:modified>
</cp:coreProperties>
</file>