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F16" i="3" l="1"/>
  <c r="H15" i="3"/>
  <c r="F15" i="3"/>
  <c r="H14" i="3"/>
  <c r="H13" i="3"/>
  <c r="H12" i="3"/>
  <c r="F12" i="3"/>
  <c r="H11" i="3"/>
  <c r="F11" i="3"/>
  <c r="G10" i="3"/>
  <c r="E10" i="3"/>
  <c r="H10" i="3" s="1"/>
  <c r="D10" i="3"/>
  <c r="F9" i="3"/>
  <c r="F8" i="3"/>
  <c r="G7" i="3"/>
  <c r="G6" i="3" s="1"/>
  <c r="H6" i="3" s="1"/>
  <c r="E7" i="3"/>
  <c r="E6" i="3" s="1"/>
  <c r="D7" i="3"/>
  <c r="D6" i="3" s="1"/>
  <c r="F6" i="3" l="1"/>
  <c r="F10" i="3"/>
  <c r="F13" i="1"/>
  <c r="F60" i="1"/>
  <c r="D60" i="1"/>
  <c r="C60" i="1"/>
  <c r="C58" i="1"/>
  <c r="F55" i="1"/>
  <c r="D55" i="1"/>
  <c r="C55" i="1"/>
  <c r="F52" i="1"/>
  <c r="D52" i="1"/>
  <c r="C52" i="1"/>
  <c r="F46" i="1"/>
  <c r="D46" i="1"/>
  <c r="C46" i="1"/>
  <c r="F42" i="1"/>
  <c r="D42" i="1"/>
  <c r="C42" i="1"/>
  <c r="F39" i="1"/>
  <c r="D39" i="1"/>
  <c r="C39" i="1"/>
  <c r="F33" i="1"/>
  <c r="D33" i="1"/>
  <c r="C33" i="1"/>
  <c r="F30" i="1"/>
  <c r="D30" i="1"/>
  <c r="C30" i="1"/>
  <c r="F26" i="1"/>
  <c r="D26" i="1"/>
  <c r="C26" i="1"/>
  <c r="C20" i="1"/>
  <c r="F20" i="1"/>
  <c r="D20" i="1"/>
  <c r="F16" i="1"/>
  <c r="D16" i="1"/>
  <c r="C16" i="1"/>
  <c r="D13" i="1"/>
  <c r="C13" i="1"/>
  <c r="F6" i="1"/>
  <c r="D6" i="1"/>
  <c r="C6" i="1"/>
  <c r="G31" i="2"/>
  <c r="E31" i="2"/>
  <c r="G30" i="2"/>
  <c r="E30" i="2"/>
  <c r="G29" i="2"/>
  <c r="E29" i="2"/>
  <c r="G28" i="2"/>
  <c r="E28" i="2"/>
  <c r="F27" i="2"/>
  <c r="D27" i="2"/>
  <c r="G27" i="2" s="1"/>
  <c r="C27" i="2"/>
  <c r="F26" i="2"/>
  <c r="D26" i="2"/>
  <c r="C26" i="2"/>
  <c r="E25" i="2"/>
  <c r="G24" i="2"/>
  <c r="E24" i="2"/>
  <c r="G23" i="2"/>
  <c r="E23" i="2"/>
  <c r="G22" i="2"/>
  <c r="E21" i="2"/>
  <c r="G20" i="2"/>
  <c r="E20" i="2"/>
  <c r="G19" i="2"/>
  <c r="E19" i="2"/>
  <c r="F17" i="2"/>
  <c r="D17" i="2"/>
  <c r="E17" i="2" s="1"/>
  <c r="C17" i="2"/>
  <c r="G16" i="2"/>
  <c r="E16" i="2"/>
  <c r="G15" i="2"/>
  <c r="E15" i="2"/>
  <c r="G14" i="2"/>
  <c r="E14" i="2"/>
  <c r="E12" i="2"/>
  <c r="F11" i="2"/>
  <c r="D11" i="2"/>
  <c r="G11" i="2" s="1"/>
  <c r="C11" i="2"/>
  <c r="G10" i="2"/>
  <c r="E10" i="2"/>
  <c r="F9" i="2"/>
  <c r="D9" i="2"/>
  <c r="C9" i="2"/>
  <c r="C6" i="2" s="1"/>
  <c r="C5" i="2" s="1"/>
  <c r="G8" i="2"/>
  <c r="E8" i="2"/>
  <c r="F7" i="2"/>
  <c r="F6" i="2" s="1"/>
  <c r="F5" i="2" s="1"/>
  <c r="D7" i="2"/>
  <c r="E7" i="2" s="1"/>
  <c r="C7" i="2"/>
  <c r="E9" i="2" l="1"/>
  <c r="F5" i="1"/>
  <c r="D5" i="1"/>
  <c r="C5" i="1"/>
  <c r="G9" i="2"/>
  <c r="E26" i="2"/>
  <c r="D6" i="2"/>
  <c r="D5" i="2" s="1"/>
  <c r="G5" i="2" s="1"/>
  <c r="G7" i="2"/>
  <c r="E11" i="2"/>
  <c r="E27" i="2"/>
  <c r="G17" i="2"/>
  <c r="G26" i="2"/>
  <c r="E5" i="2" l="1"/>
  <c r="E6" i="2"/>
  <c r="G6" i="2"/>
  <c r="G61" i="1" l="1"/>
  <c r="E61" i="1"/>
  <c r="G60" i="1"/>
  <c r="E60" i="1"/>
  <c r="E59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E22" i="1"/>
  <c r="G20" i="1"/>
  <c r="E20" i="1"/>
  <c r="G19" i="1"/>
  <c r="E19" i="1"/>
  <c r="G18" i="1"/>
  <c r="E18" i="1"/>
  <c r="G17" i="1"/>
  <c r="E17" i="1"/>
  <c r="G16" i="1"/>
  <c r="E16" i="1"/>
  <c r="G15" i="1"/>
  <c r="E15" i="1"/>
  <c r="G13" i="1"/>
  <c r="E13" i="1"/>
  <c r="G12" i="1"/>
  <c r="E12" i="1"/>
  <c r="E11" i="1"/>
  <c r="G10" i="1"/>
  <c r="E10" i="1"/>
  <c r="G9" i="1"/>
  <c r="E9" i="1"/>
  <c r="E8" i="1"/>
  <c r="G7" i="1"/>
  <c r="E7" i="1"/>
  <c r="E6" i="1"/>
  <c r="G6" i="1"/>
  <c r="G5" i="1"/>
  <c r="E5" i="1"/>
</calcChain>
</file>

<file path=xl/sharedStrings.xml><?xml version="1.0" encoding="utf-8"?>
<sst xmlns="http://schemas.openxmlformats.org/spreadsheetml/2006/main" count="216" uniqueCount="208">
  <si>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</si>
  <si>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</si>
  <si>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</si>
  <si>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</si>
  <si>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</si>
  <si>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</si>
  <si>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</si>
  <si>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</si>
  <si>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</si>
  <si>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</si>
  <si>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</si>
  <si>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</si>
  <si>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</si>
  <si>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</si>
  <si>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</si>
  <si>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</si>
  <si>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</si>
  <si>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</si>
  <si>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</si>
  <si>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</si>
  <si>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</si>
  <si>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</si>
  <si>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</si>
  <si>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</si>
  <si>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</si>
  <si>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</si>
  <si>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</si>
  <si>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</si>
  <si>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</si>
  <si>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</si>
  <si>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</si>
  <si>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</si>
  <si>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</si>
  <si>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</si>
  <si>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</si>
  <si>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</si>
  <si>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</si>
  <si>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</si>
  <si>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</si>
  <si>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</si>
  <si>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</si>
  <si>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</si>
  <si>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</si>
  <si>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</si>
  <si>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</si>
  <si>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</si>
  <si>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</si>
  <si>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</si>
  <si>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</si>
  <si>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</si>
  <si>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</si>
  <si>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</si>
  <si>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</si>
  <si>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</si>
  <si>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</si>
  <si>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</si>
  <si>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</si>
  <si>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</si>
  <si>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</si>
  <si>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</si>
  <si>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</si>
  <si>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</si>
  <si>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</si>
  <si>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</si>
  <si>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</si>
  <si>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</si>
  <si>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</si>
  <si>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</si>
  <si>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</si>
  <si>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</si>
  <si>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</si>
  <si>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</si>
  <si>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</si>
  <si>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</si>
  <si>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</si>
  <si>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</si>
  <si>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</si>
  <si>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</si>
  <si>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</si>
  <si>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</si>
  <si>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</si>
  <si>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</si>
  <si>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</si>
  <si>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</si>
  <si>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</si>
  <si>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</si>
  <si>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</si>
  <si>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</si>
  <si>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</si>
  <si>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</si>
  <si>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</si>
  <si>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</si>
  <si>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</si>
  <si>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</si>
  <si>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</si>
  <si>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</si>
  <si>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</si>
  <si>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</si>
  <si>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</si>
  <si>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</si>
  <si>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</si>
  <si>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</si>
  <si>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</si>
  <si>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</si>
  <si>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</si>
  <si>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</si>
  <si>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</si>
  <si>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</si>
  <si>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</si>
  <si>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</si>
  <si>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0401</t>
  </si>
  <si>
    <t>Общеэкономические вопросы</t>
  </si>
  <si>
    <t>0203</t>
  </si>
  <si>
    <t xml:space="preserve">Мобилизационная и вневойсковая подготовка </t>
  </si>
  <si>
    <t xml:space="preserve">Здравоохранение </t>
  </si>
  <si>
    <t>Фактическое исполнение по состоянию на 01.07.2022 г., тыс. руб.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</si>
  <si>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</si>
  <si>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</si>
  <si>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</si>
  <si>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</si>
  <si>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</si>
  <si>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</si>
  <si>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</si>
  <si>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</si>
  <si>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</si>
  <si>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</si>
  <si>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</si>
  <si>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</si>
  <si>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</si>
  <si>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</si>
  <si>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</si>
  <si>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</si>
  <si>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</si>
  <si>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</si>
  <si>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</si>
  <si>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</si>
  <si>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</si>
  <si>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</si>
  <si>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</si>
  <si>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</si>
  <si>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</si>
  <si>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</si>
  <si>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</si>
  <si>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</si>
  <si>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</si>
  <si>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</si>
  <si>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</si>
  <si>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в 2,3 раза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</si>
  <si>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</si>
  <si>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</si>
  <si>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</si>
  <si>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</si>
  <si>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</si>
  <si>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</si>
  <si>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</si>
  <si>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в 10,8 раза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</si>
  <si>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</si>
  <si>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</si>
  <si>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</si>
  <si>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</si>
  <si>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</si>
  <si>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</si>
  <si>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</si>
  <si>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</si>
  <si>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</si>
  <si>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</si>
  <si>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</si>
  <si>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</si>
  <si>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первое полугодие 2022 года в сравнении с запланированными значениями на соответствующий финансовый год</t>
  </si>
  <si>
    <t>Расходы бюджета, всего</t>
  </si>
  <si>
    <t>Доходы бюджета, всего</t>
  </si>
  <si>
    <t>Налог, взимаемый в связи 
с применением патентной системы налогообложения</t>
  </si>
  <si>
    <t>Бюджетные назначения на 01.07.2022 г., тыс. руб.</t>
  </si>
  <si>
    <t>% исполнения по состоянию на 01.07.2022 г.</t>
  </si>
  <si>
    <t>Фактическое исполение по состоянию на 01.07.2021 г., тыс. руб.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</si>
  <si>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</si>
  <si>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</si>
  <si>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
и нематериальных активов</t>
  </si>
  <si>
    <t>Субвенции бюджетам субъектов Российской Федерации 
и муниципальных образований</t>
  </si>
  <si>
    <t>Дотации бюджетам субъектов Российской Федерации 
и муниципальных образований</t>
  </si>
  <si>
    <t>БЮДЖЕТНЫЕ АССИГНОВАНИЯ ПО ИСТОЧНИКАМ ДЕФИЦИТА БЮДЖЕТА МУНИЦИПАЛЬНОГО РАЙОНА "БЕЛГОРОДСКИЙ РАЙОН" БЕЛГОРОДСКОЙ ОБЛАСТИ ЗА ПЕРВОЕ ПОЛУГОДИЕ 2022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</si>
  <si>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</si>
  <si>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</si>
  <si>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Фактическое исполнения по состоянию на 01.07.2022 г., тыс. руб.</t>
  </si>
  <si>
    <t>Фактическое исполнения по состоянию на 01.07.2021 г., тыс. 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</si>
  <si>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</si>
  <si>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</si>
  <si>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</si>
  <si>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</si>
  <si>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</si>
  <si>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</si>
  <si>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</si>
  <si>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</si>
  <si>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</si>
  <si>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</si>
  <si>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</si>
  <si>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</si>
  <si>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</si>
  <si>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</si>
  <si>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</si>
  <si>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</si>
  <si>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</si>
  <si>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</si>
  <si>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</si>
  <si>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</si>
  <si>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</si>
  <si>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</si>
  <si>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Сведения об исполнении доходов бюджета муниципального района «Белгородский район» Белгородской области за первое полугодие 2022 года в сравнении с запланированными значениями на соответствующий финансовый год 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</si>
</sst>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wrapText="1"/>
    </xf>
    <xf numFmtId="0" fontId="13" fillId="0" borderId="4" xfId="0" applyFont="1" applyBorder="1" applyAlignment="1">
      <alignment horizontal="right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workbookViewId="0">
      <selection activeCell="A2" sqref="A2:G2"/>
    </sheetView>
  </sheetViews>
  <sheetFormatPr defaultRowHeight="15" x14ac:dyDescent="0.25"/>
  <cols>
    <col min="1" max="1" width="21" customWidth="1"/>
    <col min="2" max="2" width="45.42578125" style="21" customWidth="1"/>
    <col min="3" max="3" width="16.140625" customWidth="1"/>
    <col min="4" max="4" width="16" customWidth="1"/>
    <col min="5" max="5" width="18" customWidth="1"/>
    <col min="6" max="6" width="18.140625" style="22" customWidth="1"/>
    <col min="7" max="7" width="22.7109375" customWidth="1"/>
  </cols>
  <sheetData>
    <row r="2" spans="1:9" ht="57.75" customHeight="1" x14ac:dyDescent="0.25">
      <c r="A2" s="70" t="s">
        <v>207</v>
      </c>
      <c r="B2" s="70"/>
      <c r="C2" s="70"/>
      <c r="D2" s="70"/>
      <c r="E2" s="70"/>
      <c r="F2" s="70"/>
      <c r="G2" s="70"/>
    </row>
    <row r="3" spans="1:9" ht="15.75" x14ac:dyDescent="0.25">
      <c r="A3" s="16"/>
      <c r="B3" s="16"/>
      <c r="C3" s="16"/>
      <c r="D3" s="16"/>
      <c r="E3" s="16"/>
      <c r="F3" s="17"/>
      <c r="G3" s="18"/>
    </row>
    <row r="4" spans="1:9" ht="89.25" customHeight="1" x14ac:dyDescent="0.25">
      <c r="A4" s="23" t="s">
        <v>116</v>
      </c>
      <c r="B4" s="23" t="s">
        <v>117</v>
      </c>
      <c r="C4" s="3" t="s">
        <v>172</v>
      </c>
      <c r="D4" s="3" t="s">
        <v>115</v>
      </c>
      <c r="E4" s="4" t="s">
        <v>173</v>
      </c>
      <c r="F4" s="3" t="s">
        <v>174</v>
      </c>
      <c r="G4" s="5" t="s">
        <v>2</v>
      </c>
    </row>
    <row r="5" spans="1:9" ht="30.75" customHeight="1" x14ac:dyDescent="0.25">
      <c r="A5" s="61" t="s">
        <v>170</v>
      </c>
      <c r="B5" s="61"/>
      <c r="C5" s="62">
        <f>C6+C26</f>
        <v>7265763.2000000002</v>
      </c>
      <c r="D5" s="62">
        <f>D6+D26</f>
        <v>3506910.6</v>
      </c>
      <c r="E5" s="63">
        <f t="shared" ref="E5:E12" si="0">D5/C5*100</f>
        <v>48.266238569404521</v>
      </c>
      <c r="F5" s="62">
        <f>F6+F26</f>
        <v>2954049.1999999997</v>
      </c>
      <c r="G5" s="64">
        <f>D5/F5*100</f>
        <v>118.71537549205343</v>
      </c>
    </row>
    <row r="6" spans="1:9" ht="28.5" x14ac:dyDescent="0.25">
      <c r="A6" s="24" t="s">
        <v>118</v>
      </c>
      <c r="B6" s="23" t="s">
        <v>119</v>
      </c>
      <c r="C6" s="25">
        <f>C7+C9+C11+C16+C17+C21+C22+C23+C24+C25</f>
        <v>1492650</v>
      </c>
      <c r="D6" s="25">
        <f>D7+D9+D11+D16+D17+D21+D22+D23+D24+D25</f>
        <v>834383.9</v>
      </c>
      <c r="E6" s="26">
        <f t="shared" si="0"/>
        <v>55.899500887682983</v>
      </c>
      <c r="F6" s="27">
        <f>F7+F9+F11+F16+F17+F21+F22+F23+F24+F25</f>
        <v>659723.6</v>
      </c>
      <c r="G6" s="28">
        <f>D6/F6*100</f>
        <v>126.47476913058742</v>
      </c>
      <c r="H6" s="19"/>
      <c r="I6" s="20"/>
    </row>
    <row r="7" spans="1:9" ht="28.5" x14ac:dyDescent="0.25">
      <c r="A7" s="24" t="s">
        <v>120</v>
      </c>
      <c r="B7" s="23" t="s">
        <v>121</v>
      </c>
      <c r="C7" s="25">
        <f>C8</f>
        <v>1188438</v>
      </c>
      <c r="D7" s="25">
        <f>D8</f>
        <v>669070.69999999995</v>
      </c>
      <c r="E7" s="26">
        <f t="shared" si="0"/>
        <v>56.298326038043214</v>
      </c>
      <c r="F7" s="27">
        <f>F8</f>
        <v>480769.2</v>
      </c>
      <c r="G7" s="28">
        <f t="shared" ref="G7:G11" si="1">D7/F7*100</f>
        <v>139.16671450666971</v>
      </c>
      <c r="H7" s="19"/>
    </row>
    <row r="8" spans="1:9" x14ac:dyDescent="0.25">
      <c r="A8" s="29" t="s">
        <v>122</v>
      </c>
      <c r="B8" s="39" t="s">
        <v>123</v>
      </c>
      <c r="C8" s="30">
        <v>1188438</v>
      </c>
      <c r="D8" s="30">
        <v>669070.69999999995</v>
      </c>
      <c r="E8" s="31">
        <f t="shared" si="0"/>
        <v>56.298326038043214</v>
      </c>
      <c r="F8" s="32">
        <v>480769.2</v>
      </c>
      <c r="G8" s="33">
        <f t="shared" si="1"/>
        <v>139.16671450666971</v>
      </c>
      <c r="H8" s="19"/>
    </row>
    <row r="9" spans="1:9" ht="42.75" x14ac:dyDescent="0.25">
      <c r="A9" s="24" t="s">
        <v>124</v>
      </c>
      <c r="B9" s="23" t="s">
        <v>125</v>
      </c>
      <c r="C9" s="25">
        <f>C10</f>
        <v>73085</v>
      </c>
      <c r="D9" s="25">
        <f>D10</f>
        <v>39573.5</v>
      </c>
      <c r="E9" s="26">
        <f t="shared" si="0"/>
        <v>54.147225832934254</v>
      </c>
      <c r="F9" s="27">
        <f>F10</f>
        <v>33046.800000000003</v>
      </c>
      <c r="G9" s="28">
        <f t="shared" si="1"/>
        <v>119.74986988150138</v>
      </c>
      <c r="H9" s="19"/>
    </row>
    <row r="10" spans="1:9" ht="45" x14ac:dyDescent="0.25">
      <c r="A10" s="29" t="s">
        <v>126</v>
      </c>
      <c r="B10" s="39" t="s">
        <v>127</v>
      </c>
      <c r="C10" s="30">
        <v>73085</v>
      </c>
      <c r="D10" s="30">
        <v>39573.5</v>
      </c>
      <c r="E10" s="31">
        <f t="shared" si="0"/>
        <v>54.147225832934254</v>
      </c>
      <c r="F10" s="32">
        <v>33046.800000000003</v>
      </c>
      <c r="G10" s="33">
        <f t="shared" si="1"/>
        <v>119.74986988150138</v>
      </c>
      <c r="H10" s="19"/>
    </row>
    <row r="11" spans="1:9" ht="28.5" x14ac:dyDescent="0.25">
      <c r="A11" s="24" t="s">
        <v>128</v>
      </c>
      <c r="B11" s="23" t="s">
        <v>129</v>
      </c>
      <c r="C11" s="25">
        <f>C12+C13+C14+C15</f>
        <v>75185</v>
      </c>
      <c r="D11" s="25">
        <f>D12+D13+D14+D15</f>
        <v>41155.9</v>
      </c>
      <c r="E11" s="26">
        <f t="shared" si="0"/>
        <v>54.739509210613825</v>
      </c>
      <c r="F11" s="27">
        <f>F12+F13+F14+F15</f>
        <v>46924.3</v>
      </c>
      <c r="G11" s="28">
        <f t="shared" si="1"/>
        <v>87.707008948455282</v>
      </c>
      <c r="H11" s="19"/>
    </row>
    <row r="12" spans="1:9" ht="30" x14ac:dyDescent="0.25">
      <c r="A12" s="29" t="s">
        <v>130</v>
      </c>
      <c r="B12" s="39" t="s">
        <v>131</v>
      </c>
      <c r="C12" s="30">
        <v>21148</v>
      </c>
      <c r="D12" s="30">
        <v>15050.8</v>
      </c>
      <c r="E12" s="31">
        <f t="shared" si="0"/>
        <v>71.168904860979751</v>
      </c>
      <c r="F12" s="32">
        <v>0</v>
      </c>
      <c r="G12" s="33">
        <v>0</v>
      </c>
      <c r="H12" s="19"/>
    </row>
    <row r="13" spans="1:9" ht="30" x14ac:dyDescent="0.25">
      <c r="A13" s="29" t="s">
        <v>132</v>
      </c>
      <c r="B13" s="39" t="s">
        <v>133</v>
      </c>
      <c r="C13" s="30">
        <v>0</v>
      </c>
      <c r="D13" s="30">
        <v>-4015.6</v>
      </c>
      <c r="E13" s="31">
        <v>0</v>
      </c>
      <c r="F13" s="32">
        <v>16784.2</v>
      </c>
      <c r="G13" s="33">
        <v>0</v>
      </c>
      <c r="H13" s="19"/>
    </row>
    <row r="14" spans="1:9" x14ac:dyDescent="0.25">
      <c r="A14" s="29" t="s">
        <v>134</v>
      </c>
      <c r="B14" s="39" t="s">
        <v>135</v>
      </c>
      <c r="C14" s="30">
        <v>4016</v>
      </c>
      <c r="D14" s="30">
        <v>2216.8000000000002</v>
      </c>
      <c r="E14" s="31">
        <f>D14/C14*100</f>
        <v>55.199203187251001</v>
      </c>
      <c r="F14" s="32">
        <v>2064</v>
      </c>
      <c r="G14" s="33">
        <f>D14/F14*100</f>
        <v>107.40310077519382</v>
      </c>
      <c r="H14" s="19"/>
    </row>
    <row r="15" spans="1:9" ht="45" x14ac:dyDescent="0.25">
      <c r="A15" s="29" t="s">
        <v>136</v>
      </c>
      <c r="B15" s="39" t="s">
        <v>171</v>
      </c>
      <c r="C15" s="30">
        <v>50021</v>
      </c>
      <c r="D15" s="30">
        <v>27903.9</v>
      </c>
      <c r="E15" s="31">
        <f>D15/C15*100</f>
        <v>55.784370564362973</v>
      </c>
      <c r="F15" s="32">
        <v>28076.1</v>
      </c>
      <c r="G15" s="33">
        <f t="shared" ref="G15" si="2">D15/F15*100</f>
        <v>99.386666951606543</v>
      </c>
      <c r="H15" s="19"/>
    </row>
    <row r="16" spans="1:9" ht="28.5" x14ac:dyDescent="0.25">
      <c r="A16" s="24" t="s">
        <v>137</v>
      </c>
      <c r="B16" s="23" t="s">
        <v>138</v>
      </c>
      <c r="C16" s="25">
        <v>20806</v>
      </c>
      <c r="D16" s="25">
        <v>10861</v>
      </c>
      <c r="E16" s="26">
        <f>D16/C16*100</f>
        <v>52.201288089974042</v>
      </c>
      <c r="F16" s="27">
        <v>9179.2999999999993</v>
      </c>
      <c r="G16" s="28">
        <f>D16/F16*100</f>
        <v>118.32056910657676</v>
      </c>
      <c r="H16" s="19"/>
    </row>
    <row r="17" spans="1:8" ht="42.75" x14ac:dyDescent="0.25">
      <c r="A17" s="24" t="s">
        <v>139</v>
      </c>
      <c r="B17" s="23" t="s">
        <v>140</v>
      </c>
      <c r="C17" s="25">
        <f>C18+C19+C20</f>
        <v>104000</v>
      </c>
      <c r="D17" s="25">
        <f>D18+D19+D20</f>
        <v>46316.200000000004</v>
      </c>
      <c r="E17" s="26">
        <f>D17/C17*100</f>
        <v>44.534807692307702</v>
      </c>
      <c r="F17" s="27">
        <f>F18+F19+F20</f>
        <v>52656.700000000004</v>
      </c>
      <c r="G17" s="28">
        <f>D17/F17*100</f>
        <v>87.958797266064906</v>
      </c>
      <c r="H17" s="19"/>
    </row>
    <row r="18" spans="1:8" ht="30" x14ac:dyDescent="0.25">
      <c r="A18" s="29" t="s">
        <v>141</v>
      </c>
      <c r="B18" s="39" t="s">
        <v>142</v>
      </c>
      <c r="C18" s="30">
        <v>87</v>
      </c>
      <c r="D18" s="30">
        <v>0</v>
      </c>
      <c r="E18" s="31">
        <v>0</v>
      </c>
      <c r="F18" s="32">
        <v>0</v>
      </c>
      <c r="G18" s="33">
        <v>0</v>
      </c>
      <c r="H18" s="19"/>
    </row>
    <row r="19" spans="1:8" ht="120" x14ac:dyDescent="0.25">
      <c r="A19" s="29" t="s">
        <v>143</v>
      </c>
      <c r="B19" s="39" t="s">
        <v>175</v>
      </c>
      <c r="C19" s="30">
        <v>97366</v>
      </c>
      <c r="D19" s="30">
        <v>42938.9</v>
      </c>
      <c r="E19" s="31">
        <f>D19/C19*100</f>
        <v>44.100507363966891</v>
      </c>
      <c r="F19" s="32">
        <v>49834.8</v>
      </c>
      <c r="G19" s="33">
        <f t="shared" ref="G19:G20" si="3">D19/F19*100</f>
        <v>86.162480836684409</v>
      </c>
      <c r="H19" s="19"/>
    </row>
    <row r="20" spans="1:8" ht="105" x14ac:dyDescent="0.25">
      <c r="A20" s="29" t="s">
        <v>144</v>
      </c>
      <c r="B20" s="39" t="s">
        <v>176</v>
      </c>
      <c r="C20" s="30">
        <v>6547</v>
      </c>
      <c r="D20" s="30">
        <v>3377.3</v>
      </c>
      <c r="E20" s="31">
        <f>D20/C20*100</f>
        <v>51.585458988849851</v>
      </c>
      <c r="F20" s="32">
        <v>2821.9</v>
      </c>
      <c r="G20" s="33">
        <f t="shared" si="3"/>
        <v>119.68177469081115</v>
      </c>
      <c r="H20" s="19"/>
    </row>
    <row r="21" spans="1:8" ht="28.5" x14ac:dyDescent="0.25">
      <c r="A21" s="34" t="s">
        <v>145</v>
      </c>
      <c r="B21" s="40" t="s">
        <v>146</v>
      </c>
      <c r="C21" s="35">
        <v>3260</v>
      </c>
      <c r="D21" s="35">
        <v>1573.7</v>
      </c>
      <c r="E21" s="36">
        <f>D21/C21*100</f>
        <v>48.273006134969329</v>
      </c>
      <c r="F21" s="37">
        <v>674.2</v>
      </c>
      <c r="G21" s="28" t="s">
        <v>147</v>
      </c>
      <c r="H21" s="19"/>
    </row>
    <row r="22" spans="1:8" ht="28.5" x14ac:dyDescent="0.25">
      <c r="A22" s="24" t="s">
        <v>148</v>
      </c>
      <c r="B22" s="23" t="s">
        <v>149</v>
      </c>
      <c r="C22" s="25">
        <v>0</v>
      </c>
      <c r="D22" s="25">
        <v>113.9</v>
      </c>
      <c r="E22" s="26">
        <v>0</v>
      </c>
      <c r="F22" s="27">
        <v>274.60000000000002</v>
      </c>
      <c r="G22" s="28">
        <f>D22/F22*100</f>
        <v>41.478514202476333</v>
      </c>
      <c r="H22" s="19"/>
    </row>
    <row r="23" spans="1:8" ht="28.5" x14ac:dyDescent="0.25">
      <c r="A23" s="34" t="s">
        <v>150</v>
      </c>
      <c r="B23" s="40" t="s">
        <v>177</v>
      </c>
      <c r="C23" s="35">
        <v>18210</v>
      </c>
      <c r="D23" s="35">
        <v>13893.8</v>
      </c>
      <c r="E23" s="36">
        <f t="shared" ref="E23:E31" si="4">D23/C23*100</f>
        <v>76.297638660076871</v>
      </c>
      <c r="F23" s="37">
        <v>32293.7</v>
      </c>
      <c r="G23" s="38">
        <f t="shared" ref="G23" si="5">D23/F23*100</f>
        <v>43.023252213279989</v>
      </c>
      <c r="H23" s="19"/>
    </row>
    <row r="24" spans="1:8" ht="28.5" x14ac:dyDescent="0.25">
      <c r="A24" s="24" t="s">
        <v>151</v>
      </c>
      <c r="B24" s="23" t="s">
        <v>152</v>
      </c>
      <c r="C24" s="25">
        <v>6323</v>
      </c>
      <c r="D24" s="25">
        <v>6384.4</v>
      </c>
      <c r="E24" s="26">
        <f t="shared" si="4"/>
        <v>100.97105804206863</v>
      </c>
      <c r="F24" s="27">
        <v>3400.4</v>
      </c>
      <c r="G24" s="28">
        <f>D24/F24*100</f>
        <v>187.75438183743088</v>
      </c>
      <c r="H24" s="19"/>
    </row>
    <row r="25" spans="1:8" ht="28.5" x14ac:dyDescent="0.25">
      <c r="A25" s="24" t="s">
        <v>153</v>
      </c>
      <c r="B25" s="23" t="s">
        <v>154</v>
      </c>
      <c r="C25" s="25">
        <v>3343</v>
      </c>
      <c r="D25" s="25">
        <v>5440.8</v>
      </c>
      <c r="E25" s="26">
        <f t="shared" si="4"/>
        <v>162.75201914448101</v>
      </c>
      <c r="F25" s="27">
        <v>504.4</v>
      </c>
      <c r="G25" s="28" t="s">
        <v>155</v>
      </c>
      <c r="H25" s="19"/>
    </row>
    <row r="26" spans="1:8" ht="28.5" x14ac:dyDescent="0.25">
      <c r="A26" s="24" t="s">
        <v>156</v>
      </c>
      <c r="B26" s="23" t="s">
        <v>157</v>
      </c>
      <c r="C26" s="25">
        <f>C28+C29+C30+C31</f>
        <v>5773113.2000000002</v>
      </c>
      <c r="D26" s="25">
        <f>D28+D29+D30+D31</f>
        <v>2672526.7000000002</v>
      </c>
      <c r="E26" s="26">
        <f t="shared" si="4"/>
        <v>46.292643283003706</v>
      </c>
      <c r="F26" s="27">
        <f>F28+F29+F30+F31+F32</f>
        <v>2294325.5999999996</v>
      </c>
      <c r="G26" s="28">
        <f>D26/F26*100</f>
        <v>116.48419474550606</v>
      </c>
      <c r="H26" s="19"/>
    </row>
    <row r="27" spans="1:8" ht="42.75" x14ac:dyDescent="0.25">
      <c r="A27" s="24" t="s">
        <v>158</v>
      </c>
      <c r="B27" s="23" t="s">
        <v>159</v>
      </c>
      <c r="C27" s="25">
        <f>C28+C29+C30+C31</f>
        <v>5773113.2000000002</v>
      </c>
      <c r="D27" s="25">
        <f>D28+D29+D30+D31</f>
        <v>2672526.7000000002</v>
      </c>
      <c r="E27" s="26">
        <f t="shared" si="4"/>
        <v>46.292643283003706</v>
      </c>
      <c r="F27" s="27">
        <f>F28+F29+F30+F31</f>
        <v>2294445.7999999998</v>
      </c>
      <c r="G27" s="28">
        <f>D27/F27*100</f>
        <v>116.47809244393572</v>
      </c>
      <c r="H27" s="19"/>
    </row>
    <row r="28" spans="1:8" ht="42.75" x14ac:dyDescent="0.25">
      <c r="A28" s="34" t="s">
        <v>160</v>
      </c>
      <c r="B28" s="40" t="s">
        <v>179</v>
      </c>
      <c r="C28" s="35">
        <v>714240.1</v>
      </c>
      <c r="D28" s="35">
        <v>358900.5</v>
      </c>
      <c r="E28" s="36">
        <f t="shared" si="4"/>
        <v>50.249278918951767</v>
      </c>
      <c r="F28" s="37">
        <v>306606</v>
      </c>
      <c r="G28" s="28">
        <f t="shared" ref="G28" si="6">D28/F28*100</f>
        <v>117.05592845541184</v>
      </c>
      <c r="H28" s="19"/>
    </row>
    <row r="29" spans="1:8" ht="42.75" x14ac:dyDescent="0.25">
      <c r="A29" s="24" t="s">
        <v>161</v>
      </c>
      <c r="B29" s="23" t="s">
        <v>162</v>
      </c>
      <c r="C29" s="25">
        <v>1242326.5</v>
      </c>
      <c r="D29" s="25">
        <v>352182.1</v>
      </c>
      <c r="E29" s="26">
        <f t="shared" si="4"/>
        <v>28.348594351001928</v>
      </c>
      <c r="F29" s="27">
        <v>206963.20000000001</v>
      </c>
      <c r="G29" s="28">
        <f>D29/F29*100</f>
        <v>170.16653202115157</v>
      </c>
      <c r="H29" s="19"/>
    </row>
    <row r="30" spans="1:8" ht="42.75" x14ac:dyDescent="0.25">
      <c r="A30" s="34" t="s">
        <v>163</v>
      </c>
      <c r="B30" s="40" t="s">
        <v>178</v>
      </c>
      <c r="C30" s="35">
        <v>3107077.9</v>
      </c>
      <c r="D30" s="35">
        <v>1725922.6</v>
      </c>
      <c r="E30" s="36">
        <f t="shared" si="4"/>
        <v>55.548095527312014</v>
      </c>
      <c r="F30" s="37">
        <v>1524442.1</v>
      </c>
      <c r="G30" s="28">
        <f t="shared" ref="G30" si="7">D30/F30*100</f>
        <v>113.21667120056577</v>
      </c>
      <c r="H30" s="19"/>
    </row>
    <row r="31" spans="1:8" ht="28.5" x14ac:dyDescent="0.25">
      <c r="A31" s="24" t="s">
        <v>164</v>
      </c>
      <c r="B31" s="23" t="s">
        <v>165</v>
      </c>
      <c r="C31" s="25">
        <v>709468.7</v>
      </c>
      <c r="D31" s="25">
        <v>235521.5</v>
      </c>
      <c r="E31" s="26">
        <f t="shared" si="4"/>
        <v>33.1968838089686</v>
      </c>
      <c r="F31" s="27">
        <v>256434.5</v>
      </c>
      <c r="G31" s="28">
        <f>D31/F31*100</f>
        <v>91.844701083512561</v>
      </c>
      <c r="H31" s="19"/>
    </row>
    <row r="32" spans="1:8" ht="57" x14ac:dyDescent="0.25">
      <c r="A32" s="24" t="s">
        <v>166</v>
      </c>
      <c r="B32" s="23" t="s">
        <v>167</v>
      </c>
      <c r="C32" s="25"/>
      <c r="D32" s="25"/>
      <c r="E32" s="26"/>
      <c r="F32" s="27">
        <v>-120.2</v>
      </c>
      <c r="G32" s="28"/>
      <c r="H32" s="19"/>
    </row>
    <row r="33" spans="4:4" x14ac:dyDescent="0.25">
      <c r="D33" s="20"/>
    </row>
  </sheetData>
  <mergeCells count="2">
    <mergeCell ref="A2:G2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C5" sqref="C5"/>
    </sheetView>
  </sheetViews>
  <sheetFormatPr defaultRowHeight="15" x14ac:dyDescent="0.25"/>
  <cols>
    <col min="1" max="1" width="12.140625" customWidth="1"/>
    <col min="2" max="2" width="38.5703125" customWidth="1"/>
    <col min="3" max="3" width="17.7109375" customWidth="1"/>
    <col min="4" max="4" width="18.28515625" customWidth="1"/>
    <col min="5" max="5" width="19.7109375" customWidth="1"/>
    <col min="6" max="6" width="16.140625" customWidth="1"/>
    <col min="7" max="7" width="22.28515625" customWidth="1"/>
    <col min="8" max="8" width="10.42578125" bestFit="1" customWidth="1"/>
  </cols>
  <sheetData>
    <row r="1" spans="1:8" x14ac:dyDescent="0.25">
      <c r="A1" s="1"/>
      <c r="B1" s="1"/>
      <c r="C1" s="1"/>
      <c r="D1" s="1"/>
      <c r="E1" s="1"/>
      <c r="F1" s="1"/>
    </row>
    <row r="2" spans="1:8" ht="59.25" customHeight="1" x14ac:dyDescent="0.25">
      <c r="A2" s="69" t="s">
        <v>168</v>
      </c>
      <c r="B2" s="69"/>
      <c r="C2" s="69"/>
      <c r="D2" s="69"/>
      <c r="E2" s="69"/>
      <c r="F2" s="69"/>
      <c r="G2" s="69"/>
    </row>
    <row r="3" spans="1:8" x14ac:dyDescent="0.25">
      <c r="A3" s="53"/>
      <c r="B3" s="53"/>
      <c r="C3" s="53"/>
      <c r="D3" s="53"/>
      <c r="E3" s="53"/>
      <c r="F3" s="53"/>
      <c r="G3" s="2"/>
    </row>
    <row r="4" spans="1:8" ht="84" customHeight="1" x14ac:dyDescent="0.25">
      <c r="A4" s="3" t="s">
        <v>0</v>
      </c>
      <c r="B4" s="3" t="s">
        <v>1</v>
      </c>
      <c r="C4" s="3" t="s">
        <v>172</v>
      </c>
      <c r="D4" s="3" t="s">
        <v>115</v>
      </c>
      <c r="E4" s="4" t="s">
        <v>173</v>
      </c>
      <c r="F4" s="3" t="s">
        <v>174</v>
      </c>
      <c r="G4" s="5" t="s">
        <v>2</v>
      </c>
    </row>
    <row r="5" spans="1:8" ht="27.75" customHeight="1" x14ac:dyDescent="0.25">
      <c r="A5" s="65" t="s">
        <v>169</v>
      </c>
      <c r="B5" s="66"/>
      <c r="C5" s="67">
        <f>C6+C13+C16+C20+C26+C30+C33+C39+C42+C46+C52+C55+C58+C60</f>
        <v>7309491.2000000011</v>
      </c>
      <c r="D5" s="67">
        <f>D6+D13+D16+D20+D26+D30+D33+D39+D42+D46+D52+D55+D58+D60</f>
        <v>3403268</v>
      </c>
      <c r="E5" s="68">
        <f t="shared" ref="E5:E61" si="0">D5/C5*100</f>
        <v>46.559574488577255</v>
      </c>
      <c r="F5" s="67">
        <f>F6+F13+F16+F20+F26+F30+F33+F39+F42+F46+F52+F55+F58+F60</f>
        <v>3013849.22</v>
      </c>
      <c r="G5" s="68">
        <f>D5/F5*100</f>
        <v>112.92097751326789</v>
      </c>
    </row>
    <row r="6" spans="1:8" ht="20.25" customHeight="1" x14ac:dyDescent="0.25">
      <c r="A6" s="3" t="s">
        <v>3</v>
      </c>
      <c r="B6" s="3" t="s">
        <v>4</v>
      </c>
      <c r="C6" s="6">
        <f>C7+C8+C9+C10+C11+C12</f>
        <v>180398.1</v>
      </c>
      <c r="D6" s="6">
        <f>D7+D8+D9+D10+D11+D12</f>
        <v>73738.900000000009</v>
      </c>
      <c r="E6" s="7">
        <f t="shared" si="0"/>
        <v>40.875652238022461</v>
      </c>
      <c r="F6" s="6">
        <f>F7+F8+F9+F10+F11+F12</f>
        <v>66043.22</v>
      </c>
      <c r="G6" s="14">
        <f>D6/F6*100</f>
        <v>111.65249059630953</v>
      </c>
      <c r="H6" s="11"/>
    </row>
    <row r="7" spans="1:8" ht="87.75" customHeight="1" x14ac:dyDescent="0.25">
      <c r="A7" s="8" t="s">
        <v>5</v>
      </c>
      <c r="B7" s="8" t="s">
        <v>6</v>
      </c>
      <c r="C7" s="9">
        <v>106437.9</v>
      </c>
      <c r="D7" s="9">
        <v>56498.5</v>
      </c>
      <c r="E7" s="10">
        <f t="shared" si="0"/>
        <v>53.081186306757274</v>
      </c>
      <c r="F7" s="12">
        <v>52400.02</v>
      </c>
      <c r="G7" s="15">
        <f t="shared" ref="G7:G61" si="1">D7/F7*100</f>
        <v>107.82152373224285</v>
      </c>
    </row>
    <row r="8" spans="1:8" ht="21.75" customHeight="1" x14ac:dyDescent="0.25">
      <c r="A8" s="8" t="s">
        <v>7</v>
      </c>
      <c r="B8" s="8" t="s">
        <v>8</v>
      </c>
      <c r="C8" s="9">
        <v>306</v>
      </c>
      <c r="D8" s="9">
        <v>0</v>
      </c>
      <c r="E8" s="10">
        <f t="shared" si="0"/>
        <v>0</v>
      </c>
      <c r="F8" s="12">
        <v>0</v>
      </c>
      <c r="G8" s="15">
        <v>0</v>
      </c>
    </row>
    <row r="9" spans="1:8" ht="57" customHeight="1" x14ac:dyDescent="0.25">
      <c r="A9" s="8" t="s">
        <v>9</v>
      </c>
      <c r="B9" s="8" t="s">
        <v>10</v>
      </c>
      <c r="C9" s="9">
        <v>26268.9</v>
      </c>
      <c r="D9" s="9">
        <v>11471</v>
      </c>
      <c r="E9" s="10">
        <f t="shared" si="0"/>
        <v>43.667606942049339</v>
      </c>
      <c r="F9" s="12">
        <v>9652.2000000000007</v>
      </c>
      <c r="G9" s="15">
        <f t="shared" si="1"/>
        <v>118.84337249538966</v>
      </c>
    </row>
    <row r="10" spans="1:8" ht="30" customHeight="1" x14ac:dyDescent="0.25">
      <c r="A10" s="8" t="s">
        <v>11</v>
      </c>
      <c r="B10" s="8" t="s">
        <v>12</v>
      </c>
      <c r="C10" s="9">
        <v>3794.7</v>
      </c>
      <c r="D10" s="9">
        <v>1764.6</v>
      </c>
      <c r="E10" s="10">
        <f t="shared" si="0"/>
        <v>46.50169973910981</v>
      </c>
      <c r="F10" s="12">
        <v>1572</v>
      </c>
      <c r="G10" s="15">
        <f t="shared" si="1"/>
        <v>112.25190839694656</v>
      </c>
    </row>
    <row r="11" spans="1:8" ht="21" customHeight="1" x14ac:dyDescent="0.25">
      <c r="A11" s="8" t="s">
        <v>13</v>
      </c>
      <c r="B11" s="8" t="s">
        <v>14</v>
      </c>
      <c r="C11" s="9">
        <v>32386.9</v>
      </c>
      <c r="D11" s="9">
        <v>0</v>
      </c>
      <c r="E11" s="10">
        <f t="shared" si="0"/>
        <v>0</v>
      </c>
      <c r="F11" s="12"/>
      <c r="G11" s="15">
        <v>0</v>
      </c>
    </row>
    <row r="12" spans="1:8" ht="27" customHeight="1" x14ac:dyDescent="0.25">
      <c r="A12" s="8" t="s">
        <v>15</v>
      </c>
      <c r="B12" s="8" t="s">
        <v>16</v>
      </c>
      <c r="C12" s="9">
        <v>11203.7</v>
      </c>
      <c r="D12" s="9">
        <v>4004.8</v>
      </c>
      <c r="E12" s="10">
        <f t="shared" si="0"/>
        <v>35.745334130688967</v>
      </c>
      <c r="F12" s="12">
        <v>2419</v>
      </c>
      <c r="G12" s="15">
        <f t="shared" si="1"/>
        <v>165.55601488218272</v>
      </c>
    </row>
    <row r="13" spans="1:8" ht="28.5" customHeight="1" x14ac:dyDescent="0.25">
      <c r="A13" s="3" t="s">
        <v>17</v>
      </c>
      <c r="B13" s="3" t="s">
        <v>18</v>
      </c>
      <c r="C13" s="6">
        <f>C15</f>
        <v>580</v>
      </c>
      <c r="D13" s="6">
        <f>D15</f>
        <v>21.8</v>
      </c>
      <c r="E13" s="7">
        <f t="shared" si="0"/>
        <v>3.7586206896551726</v>
      </c>
      <c r="F13" s="13">
        <f>F14+F15</f>
        <v>3334.8</v>
      </c>
      <c r="G13" s="14">
        <f t="shared" si="1"/>
        <v>0.65371236655871412</v>
      </c>
    </row>
    <row r="14" spans="1:8" ht="28.5" customHeight="1" x14ac:dyDescent="0.25">
      <c r="A14" s="8" t="s">
        <v>112</v>
      </c>
      <c r="B14" s="8" t="s">
        <v>113</v>
      </c>
      <c r="C14" s="9">
        <v>0</v>
      </c>
      <c r="D14" s="9">
        <v>0</v>
      </c>
      <c r="E14" s="10">
        <v>0</v>
      </c>
      <c r="F14" s="12">
        <v>3180</v>
      </c>
      <c r="G14" s="15">
        <v>0</v>
      </c>
    </row>
    <row r="15" spans="1:8" x14ac:dyDescent="0.25">
      <c r="A15" s="8" t="s">
        <v>19</v>
      </c>
      <c r="B15" s="8" t="s">
        <v>20</v>
      </c>
      <c r="C15" s="9">
        <v>580</v>
      </c>
      <c r="D15" s="9">
        <v>21.8</v>
      </c>
      <c r="E15" s="10">
        <f t="shared" si="0"/>
        <v>3.7586206896551726</v>
      </c>
      <c r="F15" s="12">
        <v>154.80000000000001</v>
      </c>
      <c r="G15" s="15">
        <f t="shared" si="1"/>
        <v>14.082687338501291</v>
      </c>
    </row>
    <row r="16" spans="1:8" ht="41.25" customHeight="1" x14ac:dyDescent="0.25">
      <c r="A16" s="3" t="s">
        <v>21</v>
      </c>
      <c r="B16" s="3" t="s">
        <v>22</v>
      </c>
      <c r="C16" s="6">
        <f>C17+C18+C19</f>
        <v>14742.1</v>
      </c>
      <c r="D16" s="6">
        <f>D17+D18+D19</f>
        <v>9192.9</v>
      </c>
      <c r="E16" s="7">
        <f t="shared" si="0"/>
        <v>62.358144362065104</v>
      </c>
      <c r="F16" s="6">
        <f>F17+F18+F19</f>
        <v>4838.3999999999996</v>
      </c>
      <c r="G16" s="14">
        <f t="shared" si="1"/>
        <v>189.99875992063494</v>
      </c>
    </row>
    <row r="17" spans="1:7" ht="21" customHeight="1" x14ac:dyDescent="0.25">
      <c r="A17" s="8" t="s">
        <v>23</v>
      </c>
      <c r="B17" s="8" t="s">
        <v>24</v>
      </c>
      <c r="C17" s="9">
        <v>2545</v>
      </c>
      <c r="D17" s="9">
        <v>1431.4</v>
      </c>
      <c r="E17" s="10">
        <f t="shared" si="0"/>
        <v>56.24361493123773</v>
      </c>
      <c r="F17" s="12">
        <v>1280</v>
      </c>
      <c r="G17" s="15">
        <f t="shared" si="1"/>
        <v>111.82812500000001</v>
      </c>
    </row>
    <row r="18" spans="1:7" ht="63" customHeight="1" x14ac:dyDescent="0.25">
      <c r="A18" s="8" t="s">
        <v>25</v>
      </c>
      <c r="B18" s="8" t="s">
        <v>26</v>
      </c>
      <c r="C18" s="9">
        <v>3244.1</v>
      </c>
      <c r="D18" s="9">
        <v>2745.6</v>
      </c>
      <c r="E18" s="10">
        <f t="shared" si="0"/>
        <v>84.633642612743131</v>
      </c>
      <c r="F18" s="12">
        <v>310.5</v>
      </c>
      <c r="G18" s="15">
        <f t="shared" si="1"/>
        <v>884.25120772946855</v>
      </c>
    </row>
    <row r="19" spans="1:7" ht="47.25" customHeight="1" x14ac:dyDescent="0.25">
      <c r="A19" s="8" t="s">
        <v>27</v>
      </c>
      <c r="B19" s="8" t="s">
        <v>28</v>
      </c>
      <c r="C19" s="9">
        <v>8953</v>
      </c>
      <c r="D19" s="9">
        <v>5015.8999999999996</v>
      </c>
      <c r="E19" s="10">
        <f t="shared" si="0"/>
        <v>56.024796157712501</v>
      </c>
      <c r="F19" s="12">
        <v>3247.9</v>
      </c>
      <c r="G19" s="15">
        <f t="shared" si="1"/>
        <v>154.43517349672092</v>
      </c>
    </row>
    <row r="20" spans="1:7" ht="33" customHeight="1" x14ac:dyDescent="0.25">
      <c r="A20" s="3" t="s">
        <v>29</v>
      </c>
      <c r="B20" s="3" t="s">
        <v>30</v>
      </c>
      <c r="C20" s="6">
        <f>C21+C22+C23+C24+C25</f>
        <v>680912.39999999991</v>
      </c>
      <c r="D20" s="6">
        <f>D21+D22+D23+D24+D25</f>
        <v>312268.30000000005</v>
      </c>
      <c r="E20" s="7">
        <f t="shared" si="0"/>
        <v>45.860275124964694</v>
      </c>
      <c r="F20" s="6">
        <f>F21+F22+F23+F24+F25</f>
        <v>347976.8</v>
      </c>
      <c r="G20" s="14">
        <f t="shared" si="1"/>
        <v>89.738252665120228</v>
      </c>
    </row>
    <row r="21" spans="1:7" ht="33" customHeight="1" x14ac:dyDescent="0.25">
      <c r="A21" s="8" t="s">
        <v>110</v>
      </c>
      <c r="B21" s="8" t="s">
        <v>111</v>
      </c>
      <c r="C21" s="9">
        <v>0</v>
      </c>
      <c r="D21" s="9">
        <v>0</v>
      </c>
      <c r="E21" s="10">
        <v>0</v>
      </c>
      <c r="F21" s="12">
        <v>194.3</v>
      </c>
      <c r="G21" s="15">
        <v>0</v>
      </c>
    </row>
    <row r="22" spans="1:7" ht="24.75" customHeight="1" x14ac:dyDescent="0.25">
      <c r="A22" s="8" t="s">
        <v>31</v>
      </c>
      <c r="B22" s="8" t="s">
        <v>32</v>
      </c>
      <c r="C22" s="9">
        <v>695.3</v>
      </c>
      <c r="D22" s="9">
        <v>0</v>
      </c>
      <c r="E22" s="10">
        <f t="shared" si="0"/>
        <v>0</v>
      </c>
      <c r="F22" s="12">
        <v>0</v>
      </c>
      <c r="G22" s="15">
        <v>0</v>
      </c>
    </row>
    <row r="23" spans="1:7" ht="19.5" customHeight="1" x14ac:dyDescent="0.25">
      <c r="A23" s="8" t="s">
        <v>33</v>
      </c>
      <c r="B23" s="8" t="s">
        <v>34</v>
      </c>
      <c r="C23" s="9">
        <v>5201.3</v>
      </c>
      <c r="D23" s="9">
        <v>4191.7</v>
      </c>
      <c r="E23" s="10">
        <f t="shared" si="0"/>
        <v>80.589468017610983</v>
      </c>
      <c r="F23" s="12">
        <v>29855</v>
      </c>
      <c r="G23" s="15">
        <f t="shared" si="1"/>
        <v>14.040194272316194</v>
      </c>
    </row>
    <row r="24" spans="1:7" ht="17.25" customHeight="1" x14ac:dyDescent="0.25">
      <c r="A24" s="8" t="s">
        <v>35</v>
      </c>
      <c r="B24" s="8" t="s">
        <v>36</v>
      </c>
      <c r="C24" s="9">
        <v>440402.5</v>
      </c>
      <c r="D24" s="9">
        <v>218839.1</v>
      </c>
      <c r="E24" s="10">
        <f t="shared" si="0"/>
        <v>49.690703390648331</v>
      </c>
      <c r="F24" s="12">
        <v>249047.3</v>
      </c>
      <c r="G24" s="15">
        <f t="shared" si="1"/>
        <v>87.870496889546686</v>
      </c>
    </row>
    <row r="25" spans="1:7" ht="30" x14ac:dyDescent="0.25">
      <c r="A25" s="8" t="s">
        <v>37</v>
      </c>
      <c r="B25" s="8" t="s">
        <v>38</v>
      </c>
      <c r="C25" s="9">
        <v>234613.3</v>
      </c>
      <c r="D25" s="9">
        <v>89237.5</v>
      </c>
      <c r="E25" s="10">
        <f t="shared" si="0"/>
        <v>38.035993696862029</v>
      </c>
      <c r="F25" s="12">
        <v>68880.2</v>
      </c>
      <c r="G25" s="15">
        <f t="shared" si="1"/>
        <v>129.55464705387035</v>
      </c>
    </row>
    <row r="26" spans="1:7" ht="29.25" customHeight="1" x14ac:dyDescent="0.25">
      <c r="A26" s="3" t="s">
        <v>39</v>
      </c>
      <c r="B26" s="3" t="s">
        <v>40</v>
      </c>
      <c r="C26" s="6">
        <f>C27+C28+C29</f>
        <v>821140.9</v>
      </c>
      <c r="D26" s="6">
        <f>D27+D28+D29</f>
        <v>255477</v>
      </c>
      <c r="E26" s="7">
        <f t="shared" si="0"/>
        <v>31.112443674404723</v>
      </c>
      <c r="F26" s="6">
        <f>F27+F28+F29</f>
        <v>75586</v>
      </c>
      <c r="G26" s="14">
        <f t="shared" si="1"/>
        <v>337.99513137353478</v>
      </c>
    </row>
    <row r="27" spans="1:7" x14ac:dyDescent="0.25">
      <c r="A27" s="8" t="s">
        <v>41</v>
      </c>
      <c r="B27" s="8" t="s">
        <v>42</v>
      </c>
      <c r="C27" s="9">
        <v>5021.5</v>
      </c>
      <c r="D27" s="9">
        <v>1082</v>
      </c>
      <c r="E27" s="10">
        <f t="shared" si="0"/>
        <v>21.547346410435129</v>
      </c>
      <c r="F27" s="12">
        <v>4755.2</v>
      </c>
      <c r="G27" s="15">
        <f t="shared" si="1"/>
        <v>22.754037685060567</v>
      </c>
    </row>
    <row r="28" spans="1:7" x14ac:dyDescent="0.25">
      <c r="A28" s="8" t="s">
        <v>43</v>
      </c>
      <c r="B28" s="8" t="s">
        <v>44</v>
      </c>
      <c r="C28" s="9">
        <v>32540.6</v>
      </c>
      <c r="D28" s="9">
        <v>14910.1</v>
      </c>
      <c r="E28" s="10">
        <f t="shared" si="0"/>
        <v>45.819991026594472</v>
      </c>
      <c r="F28" s="12">
        <v>17399.8</v>
      </c>
      <c r="G28" s="15">
        <f t="shared" si="1"/>
        <v>85.691214841549908</v>
      </c>
    </row>
    <row r="29" spans="1:7" x14ac:dyDescent="0.25">
      <c r="A29" s="8" t="s">
        <v>45</v>
      </c>
      <c r="B29" s="8" t="s">
        <v>46</v>
      </c>
      <c r="C29" s="9">
        <v>783578.8</v>
      </c>
      <c r="D29" s="9">
        <v>239484.9</v>
      </c>
      <c r="E29" s="10">
        <f t="shared" si="0"/>
        <v>30.562963163372974</v>
      </c>
      <c r="F29" s="12">
        <v>53431</v>
      </c>
      <c r="G29" s="15">
        <f t="shared" si="1"/>
        <v>448.2133967172615</v>
      </c>
    </row>
    <row r="30" spans="1:7" ht="27.75" customHeight="1" x14ac:dyDescent="0.25">
      <c r="A30" s="3" t="s">
        <v>47</v>
      </c>
      <c r="B30" s="3" t="s">
        <v>48</v>
      </c>
      <c r="C30" s="6">
        <f>C31+C32</f>
        <v>7962</v>
      </c>
      <c r="D30" s="6">
        <f>D31+D32</f>
        <v>580</v>
      </c>
      <c r="E30" s="7">
        <f t="shared" si="0"/>
        <v>7.2846018588294399</v>
      </c>
      <c r="F30" s="6">
        <f>F31+F32</f>
        <v>516.9</v>
      </c>
      <c r="G30" s="15">
        <f t="shared" si="1"/>
        <v>112.20739021087252</v>
      </c>
    </row>
    <row r="31" spans="1:7" ht="30" x14ac:dyDescent="0.25">
      <c r="A31" s="8" t="s">
        <v>49</v>
      </c>
      <c r="B31" s="8" t="s">
        <v>50</v>
      </c>
      <c r="C31" s="9">
        <v>565</v>
      </c>
      <c r="D31" s="9">
        <v>0</v>
      </c>
      <c r="E31" s="10">
        <f t="shared" si="0"/>
        <v>0</v>
      </c>
      <c r="F31" s="12">
        <v>0</v>
      </c>
      <c r="G31" s="15">
        <v>0</v>
      </c>
    </row>
    <row r="32" spans="1:7" ht="30" x14ac:dyDescent="0.25">
      <c r="A32" s="8" t="s">
        <v>51</v>
      </c>
      <c r="B32" s="8" t="s">
        <v>52</v>
      </c>
      <c r="C32" s="9">
        <v>7397</v>
      </c>
      <c r="D32" s="9">
        <v>580</v>
      </c>
      <c r="E32" s="10">
        <f t="shared" si="0"/>
        <v>7.8410166283628495</v>
      </c>
      <c r="F32" s="12">
        <v>516.9</v>
      </c>
      <c r="G32" s="15">
        <f t="shared" si="1"/>
        <v>112.20739021087252</v>
      </c>
    </row>
    <row r="33" spans="1:7" ht="24.75" customHeight="1" x14ac:dyDescent="0.25">
      <c r="A33" s="3" t="s">
        <v>53</v>
      </c>
      <c r="B33" s="3" t="s">
        <v>54</v>
      </c>
      <c r="C33" s="6">
        <f>SUM(C34:C38)</f>
        <v>3652303.1000000006</v>
      </c>
      <c r="D33" s="6">
        <f>SUM(D34:D38)</f>
        <v>1879280.9</v>
      </c>
      <c r="E33" s="7">
        <f t="shared" si="0"/>
        <v>51.454680746513063</v>
      </c>
      <c r="F33" s="6">
        <f>SUM(F34:F38)</f>
        <v>1508892.2</v>
      </c>
      <c r="G33" s="14">
        <f t="shared" si="1"/>
        <v>124.54706174503387</v>
      </c>
    </row>
    <row r="34" spans="1:7" x14ac:dyDescent="0.25">
      <c r="A34" s="8" t="s">
        <v>55</v>
      </c>
      <c r="B34" s="8" t="s">
        <v>56</v>
      </c>
      <c r="C34" s="9">
        <v>1003705.1</v>
      </c>
      <c r="D34" s="9">
        <v>560064.4</v>
      </c>
      <c r="E34" s="10">
        <f t="shared" si="0"/>
        <v>55.799696544333585</v>
      </c>
      <c r="F34" s="12">
        <v>443410.3</v>
      </c>
      <c r="G34" s="15">
        <f t="shared" si="1"/>
        <v>126.30838751377675</v>
      </c>
    </row>
    <row r="35" spans="1:7" x14ac:dyDescent="0.25">
      <c r="A35" s="8" t="s">
        <v>57</v>
      </c>
      <c r="B35" s="8" t="s">
        <v>58</v>
      </c>
      <c r="C35" s="9">
        <v>2257453.7000000002</v>
      </c>
      <c r="D35" s="9">
        <v>1115872.6000000001</v>
      </c>
      <c r="E35" s="10">
        <f t="shared" si="0"/>
        <v>49.430586328304322</v>
      </c>
      <c r="F35" s="12">
        <v>900138.3</v>
      </c>
      <c r="G35" s="15">
        <f t="shared" si="1"/>
        <v>123.96679488029785</v>
      </c>
    </row>
    <row r="36" spans="1:7" x14ac:dyDescent="0.25">
      <c r="A36" s="8" t="s">
        <v>59</v>
      </c>
      <c r="B36" s="8" t="s">
        <v>60</v>
      </c>
      <c r="C36" s="9">
        <v>266134.2</v>
      </c>
      <c r="D36" s="9">
        <v>149413.9</v>
      </c>
      <c r="E36" s="10">
        <f t="shared" si="0"/>
        <v>56.142314666810954</v>
      </c>
      <c r="F36" s="12">
        <v>122449.9</v>
      </c>
      <c r="G36" s="15">
        <f t="shared" si="1"/>
        <v>122.02043447973416</v>
      </c>
    </row>
    <row r="37" spans="1:7" x14ac:dyDescent="0.25">
      <c r="A37" s="8" t="s">
        <v>61</v>
      </c>
      <c r="B37" s="8" t="s">
        <v>62</v>
      </c>
      <c r="C37" s="9">
        <v>31476</v>
      </c>
      <c r="D37" s="9">
        <v>13564.6</v>
      </c>
      <c r="E37" s="10">
        <f t="shared" si="0"/>
        <v>43.095056551023006</v>
      </c>
      <c r="F37" s="12">
        <v>8703.2000000000007</v>
      </c>
      <c r="G37" s="15">
        <f t="shared" si="1"/>
        <v>155.85761558966814</v>
      </c>
    </row>
    <row r="38" spans="1:7" x14ac:dyDescent="0.25">
      <c r="A38" s="8" t="s">
        <v>63</v>
      </c>
      <c r="B38" s="8" t="s">
        <v>64</v>
      </c>
      <c r="C38" s="9">
        <v>93534.1</v>
      </c>
      <c r="D38" s="9">
        <v>40365.4</v>
      </c>
      <c r="E38" s="10">
        <f t="shared" si="0"/>
        <v>43.155811623782128</v>
      </c>
      <c r="F38" s="12">
        <v>34190.5</v>
      </c>
      <c r="G38" s="15">
        <f t="shared" si="1"/>
        <v>118.06027990231205</v>
      </c>
    </row>
    <row r="39" spans="1:7" ht="28.5" customHeight="1" x14ac:dyDescent="0.25">
      <c r="A39" s="3" t="s">
        <v>65</v>
      </c>
      <c r="B39" s="3" t="s">
        <v>66</v>
      </c>
      <c r="C39" s="6">
        <f>C40+C41</f>
        <v>427019.3</v>
      </c>
      <c r="D39" s="6">
        <f>D40+D41</f>
        <v>201329.3</v>
      </c>
      <c r="E39" s="7">
        <f t="shared" si="0"/>
        <v>47.147587942746384</v>
      </c>
      <c r="F39" s="6">
        <f>F40+F41</f>
        <v>270668.2</v>
      </c>
      <c r="G39" s="14">
        <f t="shared" si="1"/>
        <v>74.382324927715914</v>
      </c>
    </row>
    <row r="40" spans="1:7" x14ac:dyDescent="0.25">
      <c r="A40" s="8" t="s">
        <v>67</v>
      </c>
      <c r="B40" s="8" t="s">
        <v>68</v>
      </c>
      <c r="C40" s="9">
        <v>386155.8</v>
      </c>
      <c r="D40" s="9">
        <v>186371.5</v>
      </c>
      <c r="E40" s="10">
        <f t="shared" si="0"/>
        <v>48.263291655854971</v>
      </c>
      <c r="F40" s="12">
        <v>262404.90000000002</v>
      </c>
      <c r="G40" s="15">
        <f t="shared" si="1"/>
        <v>71.024397791352214</v>
      </c>
    </row>
    <row r="41" spans="1:7" ht="30" x14ac:dyDescent="0.25">
      <c r="A41" s="8" t="s">
        <v>69</v>
      </c>
      <c r="B41" s="8" t="s">
        <v>70</v>
      </c>
      <c r="C41" s="9">
        <v>40863.5</v>
      </c>
      <c r="D41" s="9">
        <v>14957.8</v>
      </c>
      <c r="E41" s="10">
        <f t="shared" si="0"/>
        <v>36.604304574987459</v>
      </c>
      <c r="F41" s="12">
        <v>8263.2999999999993</v>
      </c>
      <c r="G41" s="15">
        <f t="shared" si="1"/>
        <v>181.01484878922466</v>
      </c>
    </row>
    <row r="42" spans="1:7" ht="24.75" customHeight="1" x14ac:dyDescent="0.25">
      <c r="A42" s="3" t="s">
        <v>71</v>
      </c>
      <c r="B42" s="3" t="s">
        <v>114</v>
      </c>
      <c r="C42" s="6">
        <f>C43+C44+C45</f>
        <v>33256.9</v>
      </c>
      <c r="D42" s="6">
        <f>D43+D44+D45</f>
        <v>1887.8</v>
      </c>
      <c r="E42" s="7">
        <f t="shared" si="0"/>
        <v>5.6764160219383042</v>
      </c>
      <c r="F42" s="6">
        <f>F43+F44+F45</f>
        <v>2183</v>
      </c>
      <c r="G42" s="14">
        <f t="shared" si="1"/>
        <v>86.477324782409525</v>
      </c>
    </row>
    <row r="43" spans="1:7" x14ac:dyDescent="0.25">
      <c r="A43" s="8" t="s">
        <v>72</v>
      </c>
      <c r="B43" s="8" t="s">
        <v>73</v>
      </c>
      <c r="C43" s="9">
        <v>5248.1</v>
      </c>
      <c r="D43" s="9">
        <v>1887.8</v>
      </c>
      <c r="E43" s="10">
        <f t="shared" si="0"/>
        <v>35.971113355309534</v>
      </c>
      <c r="F43" s="12">
        <v>2122.9</v>
      </c>
      <c r="G43" s="15">
        <f t="shared" si="1"/>
        <v>88.925526402562525</v>
      </c>
    </row>
    <row r="44" spans="1:7" x14ac:dyDescent="0.25">
      <c r="A44" s="8" t="s">
        <v>74</v>
      </c>
      <c r="B44" s="8" t="s">
        <v>75</v>
      </c>
      <c r="C44" s="9">
        <v>2375</v>
      </c>
      <c r="D44" s="9">
        <v>0</v>
      </c>
      <c r="E44" s="10">
        <f t="shared" si="0"/>
        <v>0</v>
      </c>
      <c r="F44" s="12"/>
      <c r="G44" s="15">
        <v>0</v>
      </c>
    </row>
    <row r="45" spans="1:7" ht="30" x14ac:dyDescent="0.25">
      <c r="A45" s="8" t="s">
        <v>76</v>
      </c>
      <c r="B45" s="8" t="s">
        <v>77</v>
      </c>
      <c r="C45" s="9">
        <v>25633.8</v>
      </c>
      <c r="D45" s="9">
        <v>0</v>
      </c>
      <c r="E45" s="10">
        <f t="shared" si="0"/>
        <v>0</v>
      </c>
      <c r="F45" s="12">
        <v>60.1</v>
      </c>
      <c r="G45" s="15">
        <f t="shared" si="1"/>
        <v>0</v>
      </c>
    </row>
    <row r="46" spans="1:7" ht="24.75" customHeight="1" x14ac:dyDescent="0.25">
      <c r="A46" s="3" t="s">
        <v>78</v>
      </c>
      <c r="B46" s="3" t="s">
        <v>79</v>
      </c>
      <c r="C46" s="6">
        <f>SUM(C47:C51)</f>
        <v>1064791.3</v>
      </c>
      <c r="D46" s="6">
        <f>SUM(D47:D51)</f>
        <v>499818.6</v>
      </c>
      <c r="E46" s="7">
        <f t="shared" si="0"/>
        <v>46.940522523052167</v>
      </c>
      <c r="F46" s="6">
        <f>SUM(F47:F51)</f>
        <v>640240.6</v>
      </c>
      <c r="G46" s="14">
        <f t="shared" si="1"/>
        <v>78.067307821465874</v>
      </c>
    </row>
    <row r="47" spans="1:7" x14ac:dyDescent="0.25">
      <c r="A47" s="8" t="s">
        <v>80</v>
      </c>
      <c r="B47" s="8" t="s">
        <v>81</v>
      </c>
      <c r="C47" s="9">
        <v>8225.4</v>
      </c>
      <c r="D47" s="9">
        <v>3004.2</v>
      </c>
      <c r="E47" s="10">
        <f t="shared" si="0"/>
        <v>36.523451747027501</v>
      </c>
      <c r="F47" s="12">
        <v>3107.3</v>
      </c>
      <c r="G47" s="15">
        <f t="shared" si="1"/>
        <v>96.682006887008001</v>
      </c>
    </row>
    <row r="48" spans="1:7" x14ac:dyDescent="0.25">
      <c r="A48" s="8" t="s">
        <v>82</v>
      </c>
      <c r="B48" s="8" t="s">
        <v>83</v>
      </c>
      <c r="C48" s="9">
        <v>77658</v>
      </c>
      <c r="D48" s="9">
        <v>36790.800000000003</v>
      </c>
      <c r="E48" s="10">
        <f t="shared" si="0"/>
        <v>47.375415282392034</v>
      </c>
      <c r="F48" s="12">
        <v>33467.699999999997</v>
      </c>
      <c r="G48" s="15">
        <f t="shared" si="1"/>
        <v>109.92927509210375</v>
      </c>
    </row>
    <row r="49" spans="1:7" x14ac:dyDescent="0.25">
      <c r="A49" s="8" t="s">
        <v>84</v>
      </c>
      <c r="B49" s="8" t="s">
        <v>85</v>
      </c>
      <c r="C49" s="9">
        <v>642477.9</v>
      </c>
      <c r="D49" s="9">
        <v>310580.7</v>
      </c>
      <c r="E49" s="10">
        <f t="shared" si="0"/>
        <v>48.341071342687428</v>
      </c>
      <c r="F49" s="12">
        <v>310772.3</v>
      </c>
      <c r="G49" s="15">
        <f t="shared" si="1"/>
        <v>99.938347143551738</v>
      </c>
    </row>
    <row r="50" spans="1:7" x14ac:dyDescent="0.25">
      <c r="A50" s="8" t="s">
        <v>86</v>
      </c>
      <c r="B50" s="8" t="s">
        <v>87</v>
      </c>
      <c r="C50" s="9">
        <v>301215.3</v>
      </c>
      <c r="D50" s="9">
        <v>136335.9</v>
      </c>
      <c r="E50" s="10">
        <f t="shared" si="0"/>
        <v>45.261943865401264</v>
      </c>
      <c r="F50" s="12">
        <v>281621.40000000002</v>
      </c>
      <c r="G50" s="15">
        <f t="shared" si="1"/>
        <v>48.411058250544876</v>
      </c>
    </row>
    <row r="51" spans="1:7" ht="30" x14ac:dyDescent="0.25">
      <c r="A51" s="8" t="s">
        <v>88</v>
      </c>
      <c r="B51" s="8" t="s">
        <v>89</v>
      </c>
      <c r="C51" s="9">
        <v>35214.699999999997</v>
      </c>
      <c r="D51" s="9">
        <v>13107</v>
      </c>
      <c r="E51" s="10">
        <f t="shared" si="0"/>
        <v>37.220251769857477</v>
      </c>
      <c r="F51" s="12">
        <v>11271.9</v>
      </c>
      <c r="G51" s="15">
        <f t="shared" si="1"/>
        <v>116.28030766774013</v>
      </c>
    </row>
    <row r="52" spans="1:7" ht="27" customHeight="1" x14ac:dyDescent="0.25">
      <c r="A52" s="3" t="s">
        <v>90</v>
      </c>
      <c r="B52" s="4" t="s">
        <v>91</v>
      </c>
      <c r="C52" s="6">
        <f>C53+C54</f>
        <v>151933.4</v>
      </c>
      <c r="D52" s="6">
        <f>D53+D54</f>
        <v>48696.6</v>
      </c>
      <c r="E52" s="7">
        <f t="shared" si="0"/>
        <v>32.051280363633012</v>
      </c>
      <c r="F52" s="6">
        <f>F53+F54</f>
        <v>45719.8</v>
      </c>
      <c r="G52" s="14">
        <f t="shared" si="1"/>
        <v>106.51096461489331</v>
      </c>
    </row>
    <row r="53" spans="1:7" x14ac:dyDescent="0.25">
      <c r="A53" s="8" t="s">
        <v>92</v>
      </c>
      <c r="B53" s="8" t="s">
        <v>93</v>
      </c>
      <c r="C53" s="9">
        <v>135518.1</v>
      </c>
      <c r="D53" s="9">
        <v>46162.5</v>
      </c>
      <c r="E53" s="10">
        <f t="shared" si="0"/>
        <v>34.063715474169129</v>
      </c>
      <c r="F53" s="12">
        <v>36308.400000000001</v>
      </c>
      <c r="G53" s="15">
        <f t="shared" si="1"/>
        <v>127.14000066100407</v>
      </c>
    </row>
    <row r="54" spans="1:7" ht="30" x14ac:dyDescent="0.25">
      <c r="A54" s="8" t="s">
        <v>94</v>
      </c>
      <c r="B54" s="8" t="s">
        <v>95</v>
      </c>
      <c r="C54" s="9">
        <v>16415.3</v>
      </c>
      <c r="D54" s="9">
        <v>2534.1</v>
      </c>
      <c r="E54" s="10">
        <f t="shared" si="0"/>
        <v>15.437427278209961</v>
      </c>
      <c r="F54" s="12">
        <v>9411.4</v>
      </c>
      <c r="G54" s="15">
        <f t="shared" si="1"/>
        <v>26.925855876915229</v>
      </c>
    </row>
    <row r="55" spans="1:7" ht="21" customHeight="1" x14ac:dyDescent="0.25">
      <c r="A55" s="3" t="s">
        <v>96</v>
      </c>
      <c r="B55" s="4" t="s">
        <v>97</v>
      </c>
      <c r="C55" s="6">
        <f>C56+C57</f>
        <v>4115</v>
      </c>
      <c r="D55" s="6">
        <f>D56+D57</f>
        <v>1152.2</v>
      </c>
      <c r="E55" s="7">
        <f t="shared" si="0"/>
        <v>28.000000000000004</v>
      </c>
      <c r="F55" s="6">
        <f>F56+F57</f>
        <v>790.19999999999993</v>
      </c>
      <c r="G55" s="14">
        <f t="shared" si="1"/>
        <v>145.81118704125541</v>
      </c>
    </row>
    <row r="56" spans="1:7" x14ac:dyDescent="0.25">
      <c r="A56" s="8" t="s">
        <v>98</v>
      </c>
      <c r="B56" s="8" t="s">
        <v>99</v>
      </c>
      <c r="C56" s="9">
        <v>3000</v>
      </c>
      <c r="D56" s="9">
        <v>837.9</v>
      </c>
      <c r="E56" s="10">
        <f t="shared" si="0"/>
        <v>27.93</v>
      </c>
      <c r="F56" s="12">
        <v>745.3</v>
      </c>
      <c r="G56" s="15">
        <f t="shared" si="1"/>
        <v>112.42452703609285</v>
      </c>
    </row>
    <row r="57" spans="1:7" ht="30" x14ac:dyDescent="0.25">
      <c r="A57" s="8" t="s">
        <v>100</v>
      </c>
      <c r="B57" s="8" t="s">
        <v>101</v>
      </c>
      <c r="C57" s="9">
        <v>1115</v>
      </c>
      <c r="D57" s="9">
        <v>314.3</v>
      </c>
      <c r="E57" s="10">
        <f t="shared" si="0"/>
        <v>28.188340807174889</v>
      </c>
      <c r="F57" s="12">
        <v>44.9</v>
      </c>
      <c r="G57" s="15">
        <f t="shared" si="1"/>
        <v>700.00000000000011</v>
      </c>
    </row>
    <row r="58" spans="1:7" ht="34.5" customHeight="1" x14ac:dyDescent="0.25">
      <c r="A58" s="3" t="s">
        <v>102</v>
      </c>
      <c r="B58" s="4" t="s">
        <v>103</v>
      </c>
      <c r="C58" s="6">
        <f>C59</f>
        <v>1000</v>
      </c>
      <c r="D58" s="6">
        <v>0</v>
      </c>
      <c r="E58" s="7">
        <f t="shared" si="0"/>
        <v>0</v>
      </c>
      <c r="F58" s="6">
        <v>0</v>
      </c>
      <c r="G58" s="14">
        <v>0</v>
      </c>
    </row>
    <row r="59" spans="1:7" ht="30" x14ac:dyDescent="0.25">
      <c r="A59" s="8" t="s">
        <v>104</v>
      </c>
      <c r="B59" s="8" t="s">
        <v>105</v>
      </c>
      <c r="C59" s="9">
        <v>1000</v>
      </c>
      <c r="D59" s="9">
        <v>0</v>
      </c>
      <c r="E59" s="10">
        <f t="shared" si="0"/>
        <v>0</v>
      </c>
      <c r="F59" s="9">
        <v>0</v>
      </c>
      <c r="G59" s="15">
        <v>0</v>
      </c>
    </row>
    <row r="60" spans="1:7" ht="57" x14ac:dyDescent="0.25">
      <c r="A60" s="3" t="s">
        <v>106</v>
      </c>
      <c r="B60" s="4" t="s">
        <v>107</v>
      </c>
      <c r="C60" s="6">
        <f>C61</f>
        <v>269336.7</v>
      </c>
      <c r="D60" s="6">
        <f>D61</f>
        <v>119823.7</v>
      </c>
      <c r="E60" s="7">
        <f t="shared" si="0"/>
        <v>44.488441419234732</v>
      </c>
      <c r="F60" s="6">
        <f>F61</f>
        <v>47059.1</v>
      </c>
      <c r="G60" s="14">
        <f t="shared" si="1"/>
        <v>254.6238665847838</v>
      </c>
    </row>
    <row r="61" spans="1:7" ht="60" x14ac:dyDescent="0.25">
      <c r="A61" s="8" t="s">
        <v>108</v>
      </c>
      <c r="B61" s="8" t="s">
        <v>109</v>
      </c>
      <c r="C61" s="9">
        <v>269336.7</v>
      </c>
      <c r="D61" s="9">
        <v>119823.7</v>
      </c>
      <c r="E61" s="10">
        <f t="shared" si="0"/>
        <v>44.488441419234732</v>
      </c>
      <c r="F61" s="12">
        <v>47059.1</v>
      </c>
      <c r="G61" s="15">
        <f t="shared" si="1"/>
        <v>254.6238665847838</v>
      </c>
    </row>
  </sheetData>
  <mergeCells count="3">
    <mergeCell ref="A2:G2"/>
    <mergeCell ref="A3:F3"/>
    <mergeCell ref="A5:B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8" sqref="E8"/>
    </sheetView>
  </sheetViews>
  <sheetFormatPr defaultRowHeight="15" x14ac:dyDescent="0.25"/>
  <cols>
    <col min="1" max="1" width="25.42578125" customWidth="1"/>
    <col min="2" max="2" width="27.28515625" customWidth="1"/>
    <col min="3" max="3" width="32.5703125" customWidth="1"/>
    <col min="4" max="4" width="17.5703125" customWidth="1"/>
    <col min="5" max="5" width="21.85546875" customWidth="1"/>
    <col min="6" max="6" width="18.7109375" customWidth="1"/>
    <col min="7" max="7" width="18.28515625" customWidth="1"/>
    <col min="8" max="8" width="21.28515625" customWidth="1"/>
  </cols>
  <sheetData>
    <row r="1" spans="1:8" x14ac:dyDescent="0.25">
      <c r="A1" s="54" t="s">
        <v>180</v>
      </c>
      <c r="B1" s="54"/>
      <c r="C1" s="54"/>
      <c r="D1" s="54"/>
      <c r="E1" s="54"/>
      <c r="F1" s="54"/>
      <c r="G1" s="54"/>
      <c r="H1" s="54"/>
    </row>
    <row r="2" spans="1:8" x14ac:dyDescent="0.25">
      <c r="A2" s="54"/>
      <c r="B2" s="54"/>
      <c r="C2" s="54"/>
      <c r="D2" s="54"/>
      <c r="E2" s="54"/>
      <c r="F2" s="54"/>
      <c r="G2" s="54"/>
      <c r="H2" s="54"/>
    </row>
    <row r="3" spans="1:8" x14ac:dyDescent="0.25">
      <c r="A3" s="54"/>
      <c r="B3" s="54"/>
      <c r="C3" s="54"/>
      <c r="D3" s="54"/>
      <c r="E3" s="54"/>
      <c r="F3" s="54"/>
      <c r="G3" s="54"/>
      <c r="H3" s="54"/>
    </row>
    <row r="4" spans="1:8" ht="15.75" x14ac:dyDescent="0.25">
      <c r="A4" s="55"/>
      <c r="B4" s="55"/>
      <c r="C4" s="55"/>
      <c r="D4" s="55"/>
      <c r="E4" s="55"/>
      <c r="F4" s="55"/>
      <c r="G4" s="55"/>
      <c r="H4" s="55"/>
    </row>
    <row r="5" spans="1:8" ht="85.5" x14ac:dyDescent="0.25">
      <c r="A5" s="41" t="s">
        <v>116</v>
      </c>
      <c r="B5" s="41" t="s">
        <v>181</v>
      </c>
      <c r="C5" s="41" t="s">
        <v>182</v>
      </c>
      <c r="D5" s="41" t="s">
        <v>172</v>
      </c>
      <c r="E5" s="41" t="s">
        <v>183</v>
      </c>
      <c r="F5" s="41" t="s">
        <v>173</v>
      </c>
      <c r="G5" s="41" t="s">
        <v>184</v>
      </c>
      <c r="H5" s="41" t="s">
        <v>185</v>
      </c>
    </row>
    <row r="6" spans="1:8" ht="24.75" customHeight="1" x14ac:dyDescent="0.25">
      <c r="A6" s="56" t="s">
        <v>206</v>
      </c>
      <c r="B6" s="57"/>
      <c r="C6" s="58"/>
      <c r="D6" s="52">
        <f>D7+D10</f>
        <v>43728</v>
      </c>
      <c r="E6" s="52">
        <f>E7+E10+E13</f>
        <v>-103642.59000000032</v>
      </c>
      <c r="F6" s="60">
        <f t="shared" ref="F6:F16" si="0">E6/D6*100</f>
        <v>-237.0165340285408</v>
      </c>
      <c r="G6" s="52">
        <f>G7+G10+G13</f>
        <v>59800.029999999853</v>
      </c>
      <c r="H6" s="60">
        <f t="shared" ref="H6" si="1">E6/G6*100</f>
        <v>-173.31528094551217</v>
      </c>
    </row>
    <row r="7" spans="1:8" ht="42.75" x14ac:dyDescent="0.25">
      <c r="A7" s="41" t="s">
        <v>186</v>
      </c>
      <c r="B7" s="41">
        <v>861</v>
      </c>
      <c r="C7" s="51" t="s">
        <v>187</v>
      </c>
      <c r="D7" s="42">
        <f>D8+D9</f>
        <v>0</v>
      </c>
      <c r="E7" s="42">
        <f>E8+E9</f>
        <v>0</v>
      </c>
      <c r="F7" s="59">
        <v>0</v>
      </c>
      <c r="G7" s="42">
        <f>G8+G9</f>
        <v>0</v>
      </c>
      <c r="H7" s="59">
        <v>0</v>
      </c>
    </row>
    <row r="8" spans="1:8" ht="45" x14ac:dyDescent="0.25">
      <c r="A8" s="44" t="s">
        <v>188</v>
      </c>
      <c r="B8" s="44">
        <v>861</v>
      </c>
      <c r="C8" s="45" t="s">
        <v>189</v>
      </c>
      <c r="D8" s="46">
        <v>10000</v>
      </c>
      <c r="E8" s="46">
        <v>0</v>
      </c>
      <c r="F8" s="59">
        <f t="shared" si="0"/>
        <v>0</v>
      </c>
      <c r="G8" s="46">
        <v>0</v>
      </c>
      <c r="H8" s="59">
        <v>0</v>
      </c>
    </row>
    <row r="9" spans="1:8" ht="60" x14ac:dyDescent="0.25">
      <c r="A9" s="44" t="s">
        <v>190</v>
      </c>
      <c r="B9" s="44">
        <v>861</v>
      </c>
      <c r="C9" s="45" t="s">
        <v>191</v>
      </c>
      <c r="D9" s="46">
        <v>-10000</v>
      </c>
      <c r="E9" s="46">
        <v>0</v>
      </c>
      <c r="F9" s="59">
        <f t="shared" si="0"/>
        <v>0</v>
      </c>
      <c r="G9" s="46">
        <v>0</v>
      </c>
      <c r="H9" s="59">
        <v>0</v>
      </c>
    </row>
    <row r="10" spans="1:8" ht="42.75" x14ac:dyDescent="0.25">
      <c r="A10" s="41" t="s">
        <v>192</v>
      </c>
      <c r="B10" s="41">
        <v>861</v>
      </c>
      <c r="C10" s="48" t="s">
        <v>193</v>
      </c>
      <c r="D10" s="42">
        <f>D11+D12</f>
        <v>43728</v>
      </c>
      <c r="E10" s="42">
        <f>E11+E12</f>
        <v>-80472.590000000317</v>
      </c>
      <c r="F10" s="60">
        <f t="shared" si="0"/>
        <v>-184.02988931577093</v>
      </c>
      <c r="G10" s="42">
        <f>G11+G12</f>
        <v>75964.339999999851</v>
      </c>
      <c r="H10" s="60">
        <f t="shared" ref="H10:H15" si="2">E10/G10*100</f>
        <v>-105.93469251493592</v>
      </c>
    </row>
    <row r="11" spans="1:8" ht="30" x14ac:dyDescent="0.25">
      <c r="A11" s="44" t="s">
        <v>194</v>
      </c>
      <c r="B11" s="44">
        <v>861</v>
      </c>
      <c r="C11" s="45" t="s">
        <v>195</v>
      </c>
      <c r="D11" s="46">
        <v>-7365763.1600000001</v>
      </c>
      <c r="E11" s="46">
        <v>-3512647.12</v>
      </c>
      <c r="F11" s="50">
        <f t="shared" si="0"/>
        <v>47.688841518493788</v>
      </c>
      <c r="G11" s="46">
        <v>-3353483.14</v>
      </c>
      <c r="H11" s="47">
        <f t="shared" si="2"/>
        <v>104.74622872265283</v>
      </c>
    </row>
    <row r="12" spans="1:8" ht="30" x14ac:dyDescent="0.25">
      <c r="A12" s="44" t="s">
        <v>196</v>
      </c>
      <c r="B12" s="44">
        <v>861</v>
      </c>
      <c r="C12" s="45" t="s">
        <v>197</v>
      </c>
      <c r="D12" s="46">
        <v>7409491.1600000001</v>
      </c>
      <c r="E12" s="46">
        <v>3432174.53</v>
      </c>
      <c r="F12" s="50">
        <f t="shared" si="0"/>
        <v>46.321325660370981</v>
      </c>
      <c r="G12" s="46">
        <v>3429447.48</v>
      </c>
      <c r="H12" s="47">
        <f t="shared" si="2"/>
        <v>100.07951864012799</v>
      </c>
    </row>
    <row r="13" spans="1:8" ht="42.75" x14ac:dyDescent="0.25">
      <c r="A13" s="41" t="s">
        <v>198</v>
      </c>
      <c r="B13" s="41">
        <v>861</v>
      </c>
      <c r="C13" s="48" t="s">
        <v>199</v>
      </c>
      <c r="D13" s="42">
        <v>0</v>
      </c>
      <c r="E13" s="42">
        <v>-23170</v>
      </c>
      <c r="F13" s="49">
        <v>0</v>
      </c>
      <c r="G13" s="42">
        <v>-16164.31</v>
      </c>
      <c r="H13" s="43">
        <f t="shared" si="2"/>
        <v>143.34048282914645</v>
      </c>
    </row>
    <row r="14" spans="1:8" ht="57" x14ac:dyDescent="0.25">
      <c r="A14" s="41" t="s">
        <v>200</v>
      </c>
      <c r="B14" s="41">
        <v>861</v>
      </c>
      <c r="C14" s="48" t="s">
        <v>201</v>
      </c>
      <c r="D14" s="42">
        <v>0</v>
      </c>
      <c r="E14" s="42">
        <v>-23170</v>
      </c>
      <c r="F14" s="49">
        <v>0</v>
      </c>
      <c r="G14" s="42">
        <v>-16164.3</v>
      </c>
      <c r="H14" s="43">
        <f t="shared" si="2"/>
        <v>143.34057150634422</v>
      </c>
    </row>
    <row r="15" spans="1:8" ht="90" x14ac:dyDescent="0.25">
      <c r="A15" s="44" t="s">
        <v>202</v>
      </c>
      <c r="B15" s="44">
        <v>861</v>
      </c>
      <c r="C15" s="45" t="s">
        <v>203</v>
      </c>
      <c r="D15" s="46">
        <v>-90000</v>
      </c>
      <c r="E15" s="46">
        <v>-23170</v>
      </c>
      <c r="F15" s="50">
        <f t="shared" si="0"/>
        <v>25.744444444444444</v>
      </c>
      <c r="G15" s="46">
        <v>-16362</v>
      </c>
      <c r="H15" s="47">
        <f t="shared" si="2"/>
        <v>141.60860530497496</v>
      </c>
    </row>
    <row r="16" spans="1:8" ht="105" x14ac:dyDescent="0.25">
      <c r="A16" s="44" t="s">
        <v>204</v>
      </c>
      <c r="B16" s="44">
        <v>861</v>
      </c>
      <c r="C16" s="45" t="s">
        <v>205</v>
      </c>
      <c r="D16" s="46">
        <v>90000</v>
      </c>
      <c r="E16" s="46">
        <v>0</v>
      </c>
      <c r="F16" s="50">
        <f t="shared" si="0"/>
        <v>0</v>
      </c>
      <c r="G16" s="46">
        <v>0</v>
      </c>
      <c r="H16" s="47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2023-03-24T07:03:30Z</dcterms:modified>
</cp:coreProperties>
</file>