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Доходы" sheetId="1" r:id="rId1"/>
    <sheet name="Расходы" sheetId="2" r:id="rId2"/>
    <sheet name="Источники фин-ния дефицита" sheetId="3" r:id="rId3"/>
  </sheets>
  <calcPr calcId="152511"/>
</workbook>
</file>

<file path=xl/calcChain.xml><?xml version="1.0" encoding="utf-8"?>
<calcChain xmlns="http://schemas.openxmlformats.org/spreadsheetml/2006/main">
  <c r="F6" i="3" l="1"/>
  <c r="F16" i="3"/>
  <c r="H15" i="3"/>
  <c r="F15" i="3"/>
  <c r="H14" i="3"/>
  <c r="H13" i="3"/>
  <c r="H12" i="3"/>
  <c r="F12" i="3"/>
  <c r="H11" i="3"/>
  <c r="F11" i="3"/>
  <c r="G10" i="3"/>
  <c r="E10" i="3"/>
  <c r="F10" i="3" s="1"/>
  <c r="D10" i="3"/>
  <c r="F9" i="3"/>
  <c r="F8" i="3"/>
  <c r="G7" i="3"/>
  <c r="G6" i="3" s="1"/>
  <c r="E7" i="3"/>
  <c r="D7" i="3"/>
  <c r="D6" i="3" s="1"/>
  <c r="E6" i="3" l="1"/>
  <c r="F7" i="3"/>
  <c r="H10" i="3"/>
  <c r="F21" i="2"/>
  <c r="F14" i="2"/>
  <c r="H6" i="3" l="1"/>
  <c r="E8" i="2"/>
  <c r="E9" i="2"/>
  <c r="E10" i="2"/>
  <c r="E11" i="2"/>
  <c r="E12" i="2"/>
  <c r="E13" i="2"/>
  <c r="E16" i="2"/>
  <c r="E18" i="2"/>
  <c r="E19" i="2"/>
  <c r="E20" i="2"/>
  <c r="E23" i="2"/>
  <c r="E24" i="2"/>
  <c r="E25" i="2"/>
  <c r="E26" i="2"/>
  <c r="E28" i="2"/>
  <c r="E29" i="2"/>
  <c r="E30" i="2"/>
  <c r="E32" i="2"/>
  <c r="E33" i="2"/>
  <c r="E35" i="2"/>
  <c r="E36" i="2"/>
  <c r="E37" i="2"/>
  <c r="E38" i="2"/>
  <c r="E39" i="2"/>
  <c r="E41" i="2"/>
  <c r="E42" i="2"/>
  <c r="E44" i="2"/>
  <c r="E45" i="2"/>
  <c r="E46" i="2"/>
  <c r="E48" i="2"/>
  <c r="E49" i="2"/>
  <c r="E50" i="2"/>
  <c r="E51" i="2"/>
  <c r="E52" i="2"/>
  <c r="E54" i="2"/>
  <c r="E55" i="2"/>
  <c r="E57" i="2"/>
  <c r="E58" i="2"/>
  <c r="E60" i="2"/>
  <c r="E62" i="2"/>
  <c r="F61" i="2"/>
  <c r="D61" i="2"/>
  <c r="E61" i="2" s="1"/>
  <c r="C61" i="2"/>
  <c r="D59" i="2"/>
  <c r="E59" i="2" s="1"/>
  <c r="F59" i="2"/>
  <c r="C59" i="2"/>
  <c r="F56" i="2"/>
  <c r="D56" i="2"/>
  <c r="C56" i="2"/>
  <c r="E56" i="2" s="1"/>
  <c r="F53" i="2"/>
  <c r="C53" i="2"/>
  <c r="D53" i="2"/>
  <c r="E53" i="2" s="1"/>
  <c r="F47" i="2"/>
  <c r="D47" i="2"/>
  <c r="E47" i="2" s="1"/>
  <c r="C47" i="2"/>
  <c r="F43" i="2"/>
  <c r="D43" i="2"/>
  <c r="E43" i="2" s="1"/>
  <c r="C43" i="2"/>
  <c r="F40" i="2"/>
  <c r="D40" i="2"/>
  <c r="C40" i="2"/>
  <c r="E40" i="2" s="1"/>
  <c r="F34" i="2"/>
  <c r="D34" i="2"/>
  <c r="E34" i="2" s="1"/>
  <c r="C34" i="2"/>
  <c r="F31" i="2"/>
  <c r="D31" i="2"/>
  <c r="E31" i="2" s="1"/>
  <c r="C31" i="2"/>
  <c r="D27" i="2"/>
  <c r="E27" i="2" s="1"/>
  <c r="F27" i="2"/>
  <c r="D21" i="2"/>
  <c r="E21" i="2" s="1"/>
  <c r="C27" i="2"/>
  <c r="C21" i="2"/>
  <c r="F17" i="2"/>
  <c r="F6" i="2" s="1"/>
  <c r="D17" i="2"/>
  <c r="E17" i="2" s="1"/>
  <c r="C17" i="2"/>
  <c r="C14" i="2"/>
  <c r="E14" i="2" s="1"/>
  <c r="D7" i="2"/>
  <c r="D6" i="2" s="1"/>
  <c r="C7" i="2"/>
  <c r="E7" i="2" l="1"/>
  <c r="C6" i="2"/>
  <c r="G6" i="2"/>
  <c r="E6" i="2"/>
  <c r="G62" i="2"/>
  <c r="G61" i="2"/>
  <c r="G58" i="2"/>
  <c r="G57" i="2"/>
  <c r="G56" i="2"/>
  <c r="G55" i="2"/>
  <c r="G54" i="2"/>
  <c r="G53" i="2"/>
  <c r="G52" i="2"/>
  <c r="G51" i="2"/>
  <c r="G50" i="2"/>
  <c r="G49" i="2"/>
  <c r="G48" i="2"/>
  <c r="G47" i="2"/>
  <c r="G44" i="2"/>
  <c r="G43" i="2"/>
  <c r="G42" i="2"/>
  <c r="G41" i="2"/>
  <c r="G40" i="2"/>
  <c r="G39" i="2"/>
  <c r="G38" i="2"/>
  <c r="G37" i="2"/>
  <c r="G36" i="2"/>
  <c r="G35" i="2"/>
  <c r="G34" i="2"/>
  <c r="G33" i="2"/>
  <c r="G31" i="2"/>
  <c r="G30" i="2"/>
  <c r="G29" i="2"/>
  <c r="G28" i="2"/>
  <c r="G27" i="2"/>
  <c r="G26" i="2"/>
  <c r="G25" i="2"/>
  <c r="G21" i="2"/>
  <c r="G20" i="2"/>
  <c r="G18" i="2"/>
  <c r="G17" i="2"/>
  <c r="G16" i="2"/>
  <c r="G14" i="2"/>
  <c r="G13" i="2"/>
  <c r="G11" i="2"/>
  <c r="G10" i="2"/>
  <c r="G8" i="2"/>
  <c r="G7" i="2"/>
  <c r="G30" i="1" l="1"/>
  <c r="G29" i="1"/>
  <c r="G28" i="1"/>
  <c r="G27" i="1"/>
  <c r="F26" i="1"/>
  <c r="D26" i="1"/>
  <c r="G26" i="1" s="1"/>
  <c r="C26" i="1"/>
  <c r="F25" i="1"/>
  <c r="D25" i="1"/>
  <c r="C25" i="1"/>
  <c r="G24" i="1"/>
  <c r="G23" i="1"/>
  <c r="G22" i="1"/>
  <c r="G21" i="1"/>
  <c r="G20" i="1"/>
  <c r="G19" i="1"/>
  <c r="G18" i="1"/>
  <c r="F16" i="1"/>
  <c r="D16" i="1"/>
  <c r="C16" i="1"/>
  <c r="G15" i="1"/>
  <c r="G14" i="1"/>
  <c r="G13" i="1"/>
  <c r="F10" i="1"/>
  <c r="D10" i="1"/>
  <c r="C10" i="1"/>
  <c r="G9" i="1"/>
  <c r="F8" i="1"/>
  <c r="D8" i="1"/>
  <c r="C8" i="1"/>
  <c r="G7" i="1"/>
  <c r="F6" i="1"/>
  <c r="D6" i="1"/>
  <c r="C6" i="1"/>
  <c r="C5" i="1" l="1"/>
  <c r="C4" i="1" s="1"/>
  <c r="G16" i="1"/>
  <c r="G6" i="1"/>
  <c r="G8" i="1"/>
  <c r="G25" i="1"/>
  <c r="D5" i="1"/>
  <c r="F5" i="1"/>
  <c r="F4" i="1" s="1"/>
  <c r="G10" i="1"/>
  <c r="G5" i="1" l="1"/>
  <c r="D4" i="1"/>
  <c r="G4" i="1" s="1"/>
  <c r="E4" i="1" l="1"/>
</calcChain>
</file>

<file path=xl/sharedStrings.xml><?xml version="1.0" encoding="utf-8"?>
<sst xmlns="http://schemas.openxmlformats.org/spreadsheetml/2006/main" count="215" uniqueCount="210">
  <si>
    <t>Код бюджетной классификации</t>
  </si>
  <si>
    <t>Наименование показателей</t>
  </si>
  <si>
    <t>1.00.00.00.0.00.0.000</t>
  </si>
  <si>
    <t>Налоговые и неналоговые доходы</t>
  </si>
  <si>
    <t>1.01.00.00.0.00.0.000</t>
  </si>
  <si>
    <t>Налоги на прибыль, доходы</t>
  </si>
  <si>
    <t>1.01.02.00.0.01.0.000</t>
  </si>
  <si>
    <t>Налог на доходы физических лиц</t>
  </si>
  <si>
    <t>1.03.00.00.0.00.0.000</t>
  </si>
  <si>
    <t>Налоги на товары (работы, услуги), реализуемые на территории Российской Федерации</t>
  </si>
  <si>
    <t>1.03.02.00.0.01.0.000</t>
  </si>
  <si>
    <t>Акцизы по подакцизным товарам (продукции), производимым на территории Российской Федерации</t>
  </si>
  <si>
    <t>1.05.00.00.0.00.0.000</t>
  </si>
  <si>
    <t>Налоги на совокупный доход</t>
  </si>
  <si>
    <t>1.05.01.00.0.01.0.000</t>
  </si>
  <si>
    <t>Налог, взимаемый в связи с применением упрощенной системы налогообложения</t>
  </si>
  <si>
    <t>1.05.02.00.0.02.0.000</t>
  </si>
  <si>
    <t>Единый налог на вмененный доход для отдельных видов деятельности</t>
  </si>
  <si>
    <t>1.05.03.00.0.01.0.000</t>
  </si>
  <si>
    <t>Единый сельскохозяйственный налог</t>
  </si>
  <si>
    <t>1.05.04.00.0.02.0.000</t>
  </si>
  <si>
    <t>1.08.00.00.0.00.0.000</t>
  </si>
  <si>
    <t>Государственная пошлина</t>
  </si>
  <si>
    <t>1.11.00.00.0.00.0.000</t>
  </si>
  <si>
    <t>Доходы от использования имущества, находящегося в государственной и муниципальной собственности</t>
  </si>
  <si>
    <t>1.11.03.00.0.00.0.000</t>
  </si>
  <si>
    <t>Проценты, полученные от предоставления бюджетных кредитов внутри страны</t>
  </si>
  <si>
    <t>1.11.05.00.0.00.0.000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</si>
  <si>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
и муниципальных унитарных предприятий, в том числе казенных)
</t>
  </si>
  <si>
    <t>1.11.09.00.0.00.0.000</t>
  </si>
  <si>
    <t xml:space="preserve">Прочие доходы от использования имущества и прав, находящихся 
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</si>
  <si>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1.12.00.00.0.00.0.000</t>
  </si>
  <si>
    <t>Платежи при пользовании природными ресурсами</t>
  </si>
  <si>
    <t>1.13.00.00.0.00.0.000</t>
  </si>
  <si>
    <t>Доходы от оказания платных услуг (работ) и компенсации затрат государства</t>
  </si>
  <si>
    <t>1.14.00.00.0.00.0.000</t>
  </si>
  <si>
    <t xml:space="preserve">Доходы от продажи материальных 
и нематериальных активов
</t>
  </si>
  <si>
    <t>1.16.00.00.0.00.0.000</t>
  </si>
  <si>
    <t>Штрафы, санкции, возмещение ущерба</t>
  </si>
  <si>
    <t>1.17.00.00.0.00.0.000</t>
  </si>
  <si>
    <t>Прочие неналоговые доходы</t>
  </si>
  <si>
    <t>2.00.00.00.0.00.0.000</t>
  </si>
  <si>
    <t>Безвозмездные поступления</t>
  </si>
  <si>
    <t>2.02.00.00.0.00.0.000</t>
  </si>
  <si>
    <t>Безвозмездные поступления от других бюджетов бюджетной системы Российской Федерации</t>
  </si>
  <si>
    <t>2.02.01.00.0.00.0.000</t>
  </si>
  <si>
    <t xml:space="preserve">Дотации бюджетам субъектов Российской Федерации 
и муниципальных образований
</t>
  </si>
  <si>
    <t>176344</t>
  </si>
  <si>
    <t>2.02.02.00.0.00.0.000</t>
  </si>
  <si>
    <t>Субсидии бюджетам бюджетной системы Российской Федерации (межбюджетные субсидии)</t>
  </si>
  <si>
    <t>2.02.03.00.0.00.0.000</t>
  </si>
  <si>
    <t xml:space="preserve">Субвенции бюджетам субъектов Российской Федерации 
и муниципальных образований
</t>
  </si>
  <si>
    <t>2.02.04.00.0.00.0.000</t>
  </si>
  <si>
    <t>Иные межбюджетные трансферты</t>
  </si>
  <si>
    <t>2.19.00.00.0.00.0.000</t>
  </si>
  <si>
    <t>Возврат остатков субсидий, субвенций и иных межбюджетных трансфертов, имеющих целевое назначение, прошлых лет</t>
  </si>
  <si>
    <t>КФСР</t>
  </si>
  <si>
    <t>Наименование КФСР</t>
  </si>
  <si>
    <t>Темпы роста
к соответствующему периоду прошлого года, %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</si>
  <si>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</si>
  <si>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</si>
  <si>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</si>
  <si>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</si>
  <si>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</si>
  <si>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</si>
  <si>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</si>
  <si>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</si>
  <si>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</si>
  <si>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</si>
  <si>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</si>
  <si>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</si>
  <si>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</si>
  <si>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</si>
  <si>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</si>
  <si>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</si>
  <si>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</si>
  <si>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</si>
  <si>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</si>
  <si>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</si>
  <si>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</si>
  <si>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 xml:space="preserve">Национальная безопасность и правоохранительная деятельность 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</si>
  <si>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</si>
  <si>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</si>
  <si>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</si>
  <si>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</si>
  <si>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</si>
  <si>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</si>
  <si>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</si>
  <si>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</si>
  <si>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</si>
  <si>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</si>
  <si>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</si>
  <si>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</si>
  <si>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</si>
  <si>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</si>
  <si>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</si>
  <si>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</si>
  <si>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</si>
  <si>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</si>
  <si>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</si>
  <si>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 xml:space="preserve">Жилищно- коммунальное хозяйство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</si>
  <si>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</si>
  <si>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</si>
  <si>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</si>
  <si>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</si>
  <si>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</si>
  <si>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</si>
  <si>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</si>
  <si>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</si>
  <si>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</si>
  <si>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</si>
  <si>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</si>
  <si>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</si>
  <si>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</si>
  <si>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 xml:space="preserve">Образование 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</si>
  <si>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</si>
  <si>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</si>
  <si>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</si>
  <si>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</si>
  <si>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</si>
  <si>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</si>
  <si>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</si>
  <si>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</si>
  <si>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</si>
  <si>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</si>
  <si>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</si>
  <si>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 и киноматография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</si>
  <si>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</si>
  <si>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</si>
  <si>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</si>
  <si>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</si>
  <si>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</si>
  <si>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 xml:space="preserve">Здравоохрание </t>
  </si>
  <si>
    <t>0901</t>
  </si>
  <si>
    <t>Стационарная медицинская помощь</t>
  </si>
  <si>
    <t>0902</t>
  </si>
  <si>
    <t>Амбулаторная помощь</t>
  </si>
  <si>
    <t>0909</t>
  </si>
  <si>
    <t>Другие вопросы в области здравоохранения</t>
  </si>
  <si>
    <t>1000</t>
  </si>
  <si>
    <t xml:space="preserve">Социальная политика 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</si>
  <si>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</si>
  <si>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</si>
  <si>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</si>
  <si>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</si>
  <si>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</si>
  <si>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</si>
  <si>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</si>
  <si>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</si>
  <si>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</si>
  <si>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</si>
  <si>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</si>
  <si>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</si>
  <si>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1102</t>
  </si>
  <si>
    <t>Массовый спорт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</si>
  <si>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</si>
  <si>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</si>
  <si>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</si>
  <si>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</si>
  <si>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</si>
  <si>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</si>
  <si>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</si>
  <si>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</si>
  <si>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</si>
  <si>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</si>
  <si>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</si>
  <si>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</si>
  <si>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</si>
  <si>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</si>
  <si>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</si>
  <si>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</si>
  <si>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Увеличение остатков средств бюджетов</t>
  </si>
  <si>
    <t>Уменьшение остатков средств бюджетов</t>
  </si>
  <si>
    <t>Расходы бюджета, всего</t>
  </si>
  <si>
    <t>Доходы бюджета, всего</t>
  </si>
  <si>
    <t>Налог, взимаемый в связи 
с применением патентной системы налогообложения</t>
  </si>
  <si>
    <t>Фактическое исполение по состоянию на 01.04.2021 г., тыс. руб.</t>
  </si>
  <si>
    <t>Фактическое исполение по состоянию на 01.04.2022 г., тыс. руб.</t>
  </si>
  <si>
    <t>Бюджетные назначения на 2022 г., тыс. руб.</t>
  </si>
  <si>
    <t>% исполнения по состоянию на 01.04.2022 г.</t>
  </si>
  <si>
    <t>Бюджетные назначения на 01.04.2022 г., тыс.руб.</t>
  </si>
  <si>
    <t>Сведения об исполнении бюджета муниципального района «Белгородский район» Белгородской области по разделам и подразделам классификации расходов бюджета за первый квартал 2022 года в сравнении с запланированными значениями на соответствующий финансовый год</t>
  </si>
  <si>
    <t>БЮДЖЕТНЫЕ АССИГНОВАНИЯ ПО ИСТОЧНИКАМ ДЕФИЦИТА БЮДЖЕТА МУНИЦИПАЛЬНОГО РАЙОНА "БЕЛГОРОДСКИЙ РАЙОН" БЕЛГОРОДСКОЙ ОБЛАСТИ ЗА ПЕРВЫЙ КВАРТАЛ 2022 ГОДА В СРАВНЕНИИ С СООТВЕТСТВУЮЩИМ ПЕРИОДОМ ПРОШЛОГО ГОДА</t>
  </si>
  <si>
    <t>Код главного администратора источников внутреннего финансирования дефицита районного бюджета</t>
  </si>
  <si>
    <t>Наименование кода группы, подгруппы, статьи, вида источника внутреннего финансирования дефицита бюджета</t>
  </si>
  <si>
    <t>Бюджетные назначения на 01.04.2022 г., тыс. руб.</t>
  </si>
  <si>
    <t>Фактическое исполнения по состоянию на 01.04.2022 г., тыс. руб.</t>
  </si>
  <si>
    <t>% исполнения годового плана по состоянию на 01.04.2022 г.</t>
  </si>
  <si>
    <t>Фактическое исполнения по состоянию на 01.04.2021 г., тыс. руб.</t>
  </si>
  <si>
    <t>Темпы роста к соответствующему периоду прошлого года, %</t>
  </si>
  <si>
    <t>01 02 00 00 00 0000 00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</si>
  <si>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</si>
  <si>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</si>
  <si>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</si>
  <si>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</si>
  <si>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</si>
  <si>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01 00 00 00 00 0000 000</t>
  </si>
  <si>
    <t>Изменение остатков средств на счетах по учету средств бюджетов</t>
  </si>
  <si>
    <t>01 05 00 00 00 0000 500</t>
  </si>
  <si>
    <t>01 05 00 00 00 0000 600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</si>
  <si>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</si>
  <si>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</si>
  <si>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</si>
  <si>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</si>
  <si>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</si>
  <si>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</si>
  <si>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</si>
  <si>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</si>
  <si>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Всего средств, направленных на покрытие дефицита</t>
  </si>
  <si>
    <t>Сведения об исполнении доходов бюджета муниципального района «Белгородский район» Белгородской области за первый квартал 2022 года в сравнении с запланированными значениями на соответствующий финансовый год и с соответствующим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</si>
</sst>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_ ;[Red]\-#,##0.0\ 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8.5"/>
      <name val="MS Sans Serif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5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5" fontId="0" fillId="0" borderId="0" xfId="0" applyNumberFormat="1"/>
    <xf numFmtId="49" fontId="0" fillId="0" borderId="0" xfId="0" applyNumberFormat="1"/>
    <xf numFmtId="0" fontId="0" fillId="0" borderId="0" xfId="0" applyAlignment="1">
      <alignment vertical="top"/>
    </xf>
    <xf numFmtId="0" fontId="2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right" wrapText="1"/>
    </xf>
    <xf numFmtId="0" fontId="7" fillId="0" borderId="0" xfId="0" applyFont="1" applyBorder="1" applyAlignment="1" applyProtection="1"/>
    <xf numFmtId="49" fontId="2" fillId="0" borderId="2" xfId="0" applyNumberFormat="1" applyFont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 readingOrder="1"/>
    </xf>
    <xf numFmtId="0" fontId="4" fillId="0" borderId="2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2" fillId="0" borderId="2" xfId="0" applyNumberFormat="1" applyFont="1" applyBorder="1" applyAlignment="1" applyProtection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 applyProtection="1">
      <alignment horizontal="center" vertical="center" wrapText="1"/>
    </xf>
    <xf numFmtId="164" fontId="8" fillId="0" borderId="2" xfId="0" applyNumberFormat="1" applyFont="1" applyBorder="1" applyAlignment="1" applyProtection="1">
      <alignment horizontal="center" vertical="center" wrapText="1"/>
    </xf>
    <xf numFmtId="165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66" fontId="13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166" fontId="14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/>
    </xf>
    <xf numFmtId="0" fontId="0" fillId="0" borderId="0" xfId="0" applyFont="1" applyBorder="1" applyAlignment="1" applyProtection="1">
      <alignment horizontal="left" vertical="top" wrapText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right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/>
    </xf>
    <xf numFmtId="49" fontId="2" fillId="2" borderId="5" xfId="0" applyNumberFormat="1" applyFont="1" applyFill="1" applyBorder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0" fontId="15" fillId="0" borderId="0" xfId="1" applyNumberFormat="1" applyFont="1" applyFill="1" applyBorder="1" applyAlignment="1">
      <alignment horizontal="center" vertical="center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workbookViewId="0">
      <selection activeCell="L5" sqref="L5"/>
    </sheetView>
  </sheetViews>
  <sheetFormatPr defaultRowHeight="15" x14ac:dyDescent="0.25"/>
  <cols>
    <col min="1" max="1" width="21" customWidth="1"/>
    <col min="2" max="2" width="45.42578125" style="5" customWidth="1"/>
    <col min="3" max="3" width="19.7109375" customWidth="1"/>
    <col min="4" max="4" width="18.42578125" customWidth="1"/>
    <col min="5" max="5" width="18" customWidth="1"/>
    <col min="6" max="6" width="16.5703125" customWidth="1"/>
    <col min="7" max="7" width="21.140625" customWidth="1"/>
  </cols>
  <sheetData>
    <row r="1" spans="1:9" ht="57" customHeight="1" x14ac:dyDescent="0.25">
      <c r="A1" s="68" t="s">
        <v>209</v>
      </c>
      <c r="B1" s="68"/>
      <c r="C1" s="68"/>
      <c r="D1" s="68"/>
      <c r="E1" s="68"/>
      <c r="F1" s="68"/>
      <c r="G1" s="69"/>
    </row>
    <row r="2" spans="1:9" ht="15.75" x14ac:dyDescent="0.25">
      <c r="A2" s="1"/>
      <c r="B2" s="1"/>
      <c r="C2" s="1"/>
      <c r="D2" s="1"/>
      <c r="E2" s="1"/>
      <c r="F2" s="1"/>
      <c r="G2" s="2"/>
    </row>
    <row r="3" spans="1:9" ht="80.25" customHeight="1" x14ac:dyDescent="0.25">
      <c r="A3" s="22" t="s">
        <v>0</v>
      </c>
      <c r="B3" s="22" t="s">
        <v>1</v>
      </c>
      <c r="C3" s="22" t="s">
        <v>178</v>
      </c>
      <c r="D3" s="9" t="s">
        <v>177</v>
      </c>
      <c r="E3" s="22" t="s">
        <v>179</v>
      </c>
      <c r="F3" s="9" t="s">
        <v>176</v>
      </c>
      <c r="G3" s="11" t="s">
        <v>58</v>
      </c>
    </row>
    <row r="4" spans="1:9" ht="26.25" customHeight="1" x14ac:dyDescent="0.25">
      <c r="A4" s="62" t="s">
        <v>174</v>
      </c>
      <c r="B4" s="63"/>
      <c r="C4" s="64">
        <f>+C5+C25</f>
        <v>6902421.1000000006</v>
      </c>
      <c r="D4" s="65">
        <f>+D5+D25</f>
        <v>1395908.2999999998</v>
      </c>
      <c r="E4" s="66">
        <f>D4/C4*100</f>
        <v>20.223458983109559</v>
      </c>
      <c r="F4" s="65">
        <f>+F5+F25</f>
        <v>1193535.2000000002</v>
      </c>
      <c r="G4" s="67">
        <f>D4/F4*100</f>
        <v>116.9557713924147</v>
      </c>
    </row>
    <row r="5" spans="1:9" ht="28.5" x14ac:dyDescent="0.25">
      <c r="A5" s="23" t="s">
        <v>2</v>
      </c>
      <c r="B5" s="22" t="s">
        <v>3</v>
      </c>
      <c r="C5" s="24">
        <f>C6+C8+C10+C15+C16+C20+C21+C22+C23+C24</f>
        <v>1352650</v>
      </c>
      <c r="D5" s="24">
        <f>D6+D8+D10+D15+D16+D20+D21+D22+D23+D24</f>
        <v>469685.19999999995</v>
      </c>
      <c r="E5" s="25">
        <v>34.700000000000003</v>
      </c>
      <c r="F5" s="26">
        <f>F6+F8+F10+F15+F16+F20+F21+F22+F23+F24</f>
        <v>328377.8</v>
      </c>
      <c r="G5" s="27">
        <f>D5/F5*100</f>
        <v>143.03195892048731</v>
      </c>
      <c r="H5" s="3"/>
      <c r="I5" s="4"/>
    </row>
    <row r="6" spans="1:9" ht="28.5" x14ac:dyDescent="0.25">
      <c r="A6" s="23" t="s">
        <v>4</v>
      </c>
      <c r="B6" s="22" t="s">
        <v>5</v>
      </c>
      <c r="C6" s="24">
        <f>C7</f>
        <v>1048438</v>
      </c>
      <c r="D6" s="24">
        <f>D7</f>
        <v>385932.79999999999</v>
      </c>
      <c r="E6" s="25">
        <v>36.799999999999997</v>
      </c>
      <c r="F6" s="26">
        <f>F7</f>
        <v>241319.5</v>
      </c>
      <c r="G6" s="27">
        <f t="shared" ref="G6:G10" si="0">D6/F6*100</f>
        <v>159.92607311054431</v>
      </c>
      <c r="H6" s="3"/>
    </row>
    <row r="7" spans="1:9" x14ac:dyDescent="0.25">
      <c r="A7" s="28" t="s">
        <v>6</v>
      </c>
      <c r="B7" s="39" t="s">
        <v>7</v>
      </c>
      <c r="C7" s="29">
        <v>1048438</v>
      </c>
      <c r="D7" s="29">
        <v>385932.79999999999</v>
      </c>
      <c r="E7" s="30">
        <v>36.799999999999997</v>
      </c>
      <c r="F7" s="31">
        <v>241319.5</v>
      </c>
      <c r="G7" s="32">
        <f t="shared" si="0"/>
        <v>159.92607311054431</v>
      </c>
      <c r="H7" s="3"/>
    </row>
    <row r="8" spans="1:9" ht="42.75" x14ac:dyDescent="0.25">
      <c r="A8" s="23" t="s">
        <v>8</v>
      </c>
      <c r="B8" s="22" t="s">
        <v>9</v>
      </c>
      <c r="C8" s="24">
        <f>C9</f>
        <v>73085</v>
      </c>
      <c r="D8" s="24">
        <f>D9</f>
        <v>18845.400000000001</v>
      </c>
      <c r="E8" s="25">
        <v>25.8</v>
      </c>
      <c r="F8" s="26">
        <f>F9</f>
        <v>15750.7</v>
      </c>
      <c r="G8" s="27">
        <f t="shared" si="0"/>
        <v>119.64801564374916</v>
      </c>
      <c r="H8" s="3"/>
    </row>
    <row r="9" spans="1:9" ht="45" x14ac:dyDescent="0.25">
      <c r="A9" s="28" t="s">
        <v>10</v>
      </c>
      <c r="B9" s="39" t="s">
        <v>11</v>
      </c>
      <c r="C9" s="29">
        <v>73085</v>
      </c>
      <c r="D9" s="29">
        <v>18845.400000000001</v>
      </c>
      <c r="E9" s="30">
        <v>25.8</v>
      </c>
      <c r="F9" s="31">
        <v>15750.7</v>
      </c>
      <c r="G9" s="32">
        <f t="shared" si="0"/>
        <v>119.64801564374916</v>
      </c>
      <c r="H9" s="3"/>
    </row>
    <row r="10" spans="1:9" ht="28.5" x14ac:dyDescent="0.25">
      <c r="A10" s="23" t="s">
        <v>12</v>
      </c>
      <c r="B10" s="22" t="s">
        <v>13</v>
      </c>
      <c r="C10" s="24">
        <f>C11+C12+C13+C14</f>
        <v>75185</v>
      </c>
      <c r="D10" s="24">
        <f>D11+D12+D13+D14</f>
        <v>21471.600000000002</v>
      </c>
      <c r="E10" s="25">
        <v>28.6</v>
      </c>
      <c r="F10" s="33">
        <f>F11+F12+F13+F14</f>
        <v>30454.199999999997</v>
      </c>
      <c r="G10" s="27">
        <f t="shared" si="0"/>
        <v>70.504560947258526</v>
      </c>
      <c r="H10" s="3"/>
    </row>
    <row r="11" spans="1:9" ht="30" x14ac:dyDescent="0.25">
      <c r="A11" s="28" t="s">
        <v>14</v>
      </c>
      <c r="B11" s="39" t="s">
        <v>15</v>
      </c>
      <c r="C11" s="29">
        <v>21148</v>
      </c>
      <c r="D11" s="29">
        <v>4809.5</v>
      </c>
      <c r="E11" s="30">
        <v>22.7</v>
      </c>
      <c r="F11" s="31">
        <v>0</v>
      </c>
      <c r="G11" s="32">
        <v>0</v>
      </c>
      <c r="H11" s="3"/>
    </row>
    <row r="12" spans="1:9" ht="30" x14ac:dyDescent="0.25">
      <c r="A12" s="28" t="s">
        <v>16</v>
      </c>
      <c r="B12" s="39" t="s">
        <v>17</v>
      </c>
      <c r="C12" s="29">
        <v>0</v>
      </c>
      <c r="D12" s="29">
        <v>-1579.4</v>
      </c>
      <c r="E12" s="30">
        <v>0</v>
      </c>
      <c r="F12" s="31">
        <v>15382.3</v>
      </c>
      <c r="G12" s="32">
        <v>0</v>
      </c>
      <c r="H12" s="3"/>
    </row>
    <row r="13" spans="1:9" x14ac:dyDescent="0.25">
      <c r="A13" s="28" t="s">
        <v>18</v>
      </c>
      <c r="B13" s="39" t="s">
        <v>19</v>
      </c>
      <c r="C13" s="29">
        <v>4016</v>
      </c>
      <c r="D13" s="29">
        <v>1322.1</v>
      </c>
      <c r="E13" s="30">
        <v>32.9</v>
      </c>
      <c r="F13" s="31">
        <v>1540.1</v>
      </c>
      <c r="G13" s="32">
        <f>D13/F13*100</f>
        <v>85.84507499513019</v>
      </c>
      <c r="H13" s="3"/>
    </row>
    <row r="14" spans="1:9" ht="45" x14ac:dyDescent="0.25">
      <c r="A14" s="28" t="s">
        <v>20</v>
      </c>
      <c r="B14" s="39" t="s">
        <v>175</v>
      </c>
      <c r="C14" s="29">
        <v>50021</v>
      </c>
      <c r="D14" s="29">
        <v>16919.400000000001</v>
      </c>
      <c r="E14" s="30">
        <v>33.799999999999997</v>
      </c>
      <c r="F14" s="31">
        <v>13531.8</v>
      </c>
      <c r="G14" s="32">
        <f t="shared" ref="G14" si="1">D14/F14*100</f>
        <v>125.03436349931275</v>
      </c>
      <c r="H14" s="3"/>
    </row>
    <row r="15" spans="1:9" ht="28.5" x14ac:dyDescent="0.25">
      <c r="A15" s="23" t="s">
        <v>21</v>
      </c>
      <c r="B15" s="22" t="s">
        <v>22</v>
      </c>
      <c r="C15" s="24">
        <v>20806</v>
      </c>
      <c r="D15" s="24">
        <v>5312.3</v>
      </c>
      <c r="E15" s="25">
        <v>25.5</v>
      </c>
      <c r="F15" s="26">
        <v>4351.5</v>
      </c>
      <c r="G15" s="27">
        <f>D15/F15*100</f>
        <v>122.07974261748822</v>
      </c>
      <c r="H15" s="3"/>
    </row>
    <row r="16" spans="1:9" ht="42.75" x14ac:dyDescent="0.25">
      <c r="A16" s="23" t="s">
        <v>23</v>
      </c>
      <c r="B16" s="22" t="s">
        <v>24</v>
      </c>
      <c r="C16" s="24">
        <f>C17+C18+C19</f>
        <v>105945</v>
      </c>
      <c r="D16" s="24">
        <f>D17+D18+D19</f>
        <v>23513.1</v>
      </c>
      <c r="E16" s="25">
        <v>22.2</v>
      </c>
      <c r="F16" s="26">
        <f>F17+F18+F19</f>
        <v>25547.3</v>
      </c>
      <c r="G16" s="27">
        <f>D16/F16*100</f>
        <v>92.037514727583741</v>
      </c>
      <c r="H16" s="3"/>
    </row>
    <row r="17" spans="1:8" ht="30" x14ac:dyDescent="0.25">
      <c r="A17" s="28" t="s">
        <v>25</v>
      </c>
      <c r="B17" s="39" t="s">
        <v>26</v>
      </c>
      <c r="C17" s="29">
        <v>99</v>
      </c>
      <c r="D17" s="29">
        <v>0</v>
      </c>
      <c r="E17" s="30">
        <v>0</v>
      </c>
      <c r="F17" s="31">
        <v>0</v>
      </c>
      <c r="G17" s="32">
        <v>0</v>
      </c>
      <c r="H17" s="3"/>
    </row>
    <row r="18" spans="1:8" ht="135" x14ac:dyDescent="0.25">
      <c r="A18" s="28" t="s">
        <v>27</v>
      </c>
      <c r="B18" s="39" t="s">
        <v>28</v>
      </c>
      <c r="C18" s="29">
        <v>99299</v>
      </c>
      <c r="D18" s="29">
        <v>21952.5</v>
      </c>
      <c r="E18" s="30">
        <v>22.1</v>
      </c>
      <c r="F18" s="31">
        <v>24459.1</v>
      </c>
      <c r="G18" s="32">
        <f t="shared" ref="G18:G20" si="2">D18/F18*100</f>
        <v>89.751871491592098</v>
      </c>
      <c r="H18" s="3"/>
    </row>
    <row r="19" spans="1:8" ht="120" x14ac:dyDescent="0.25">
      <c r="A19" s="28" t="s">
        <v>29</v>
      </c>
      <c r="B19" s="39" t="s">
        <v>30</v>
      </c>
      <c r="C19" s="29">
        <v>6547</v>
      </c>
      <c r="D19" s="29">
        <v>1560.6</v>
      </c>
      <c r="E19" s="30">
        <v>23.8</v>
      </c>
      <c r="F19" s="31">
        <v>1088.2</v>
      </c>
      <c r="G19" s="32">
        <f t="shared" si="2"/>
        <v>143.41113765851864</v>
      </c>
      <c r="H19" s="3"/>
    </row>
    <row r="20" spans="1:8" ht="28.5" x14ac:dyDescent="0.25">
      <c r="A20" s="34" t="s">
        <v>31</v>
      </c>
      <c r="B20" s="40" t="s">
        <v>32</v>
      </c>
      <c r="C20" s="35">
        <v>3260</v>
      </c>
      <c r="D20" s="35">
        <v>1149</v>
      </c>
      <c r="E20" s="36">
        <v>35.200000000000003</v>
      </c>
      <c r="F20" s="37">
        <v>484.3</v>
      </c>
      <c r="G20" s="27">
        <f t="shared" si="2"/>
        <v>237.249638653727</v>
      </c>
      <c r="H20" s="3"/>
    </row>
    <row r="21" spans="1:8" ht="28.5" x14ac:dyDescent="0.25">
      <c r="A21" s="23" t="s">
        <v>33</v>
      </c>
      <c r="B21" s="22" t="s">
        <v>34</v>
      </c>
      <c r="C21" s="24">
        <v>0</v>
      </c>
      <c r="D21" s="24">
        <v>105</v>
      </c>
      <c r="E21" s="25">
        <v>0</v>
      </c>
      <c r="F21" s="26">
        <v>101.2</v>
      </c>
      <c r="G21" s="27">
        <f>D21/F21*100</f>
        <v>103.75494071146245</v>
      </c>
      <c r="H21" s="3"/>
    </row>
    <row r="22" spans="1:8" ht="42.75" x14ac:dyDescent="0.25">
      <c r="A22" s="34" t="s">
        <v>35</v>
      </c>
      <c r="B22" s="40" t="s">
        <v>36</v>
      </c>
      <c r="C22" s="35">
        <v>18160</v>
      </c>
      <c r="D22" s="35">
        <v>7529.4</v>
      </c>
      <c r="E22" s="36">
        <v>41.5</v>
      </c>
      <c r="F22" s="37">
        <v>8982.2000000000007</v>
      </c>
      <c r="G22" s="38">
        <f t="shared" ref="G22" si="3">D22/F22*100</f>
        <v>83.825788782258243</v>
      </c>
      <c r="H22" s="3"/>
    </row>
    <row r="23" spans="1:8" ht="28.5" x14ac:dyDescent="0.25">
      <c r="A23" s="23" t="s">
        <v>37</v>
      </c>
      <c r="B23" s="22" t="s">
        <v>38</v>
      </c>
      <c r="C23" s="24">
        <v>6323</v>
      </c>
      <c r="D23" s="24">
        <v>3767.3</v>
      </c>
      <c r="E23" s="25">
        <v>59.6</v>
      </c>
      <c r="F23" s="26">
        <v>1157.8</v>
      </c>
      <c r="G23" s="27">
        <f>D23/F23*100</f>
        <v>325.384349628606</v>
      </c>
      <c r="H23" s="3"/>
    </row>
    <row r="24" spans="1:8" ht="28.5" x14ac:dyDescent="0.25">
      <c r="A24" s="23" t="s">
        <v>39</v>
      </c>
      <c r="B24" s="22" t="s">
        <v>40</v>
      </c>
      <c r="C24" s="24">
        <v>1448</v>
      </c>
      <c r="D24" s="24">
        <v>2059.3000000000002</v>
      </c>
      <c r="E24" s="25">
        <v>142.19999999999999</v>
      </c>
      <c r="F24" s="26">
        <v>229.1</v>
      </c>
      <c r="G24" s="27">
        <f>D24/F24*100</f>
        <v>898.8651243998255</v>
      </c>
      <c r="H24" s="3"/>
    </row>
    <row r="25" spans="1:8" ht="28.5" x14ac:dyDescent="0.25">
      <c r="A25" s="23" t="s">
        <v>41</v>
      </c>
      <c r="B25" s="22" t="s">
        <v>42</v>
      </c>
      <c r="C25" s="24">
        <f>C27+C28+C29+C30</f>
        <v>5549771.1000000006</v>
      </c>
      <c r="D25" s="24">
        <f>D27+D28+D29+D30</f>
        <v>926223.1</v>
      </c>
      <c r="E25" s="25">
        <v>16.7</v>
      </c>
      <c r="F25" s="26">
        <f>F27+F28+F29+F30+F31</f>
        <v>865157.40000000014</v>
      </c>
      <c r="G25" s="27">
        <f>D25/F25*100</f>
        <v>107.05833412509675</v>
      </c>
      <c r="H25" s="3"/>
    </row>
    <row r="26" spans="1:8" ht="42.75" x14ac:dyDescent="0.25">
      <c r="A26" s="23" t="s">
        <v>43</v>
      </c>
      <c r="B26" s="22" t="s">
        <v>44</v>
      </c>
      <c r="C26" s="24">
        <f>C27+C28+C29+C30</f>
        <v>5549771.1000000006</v>
      </c>
      <c r="D26" s="24">
        <f>D27+D28+D29+D30</f>
        <v>926223.1</v>
      </c>
      <c r="E26" s="25">
        <v>16.7</v>
      </c>
      <c r="F26" s="26">
        <f>F27+F28+F29+F30</f>
        <v>865277.60000000009</v>
      </c>
      <c r="G26" s="27">
        <f>D26/F26*100</f>
        <v>107.04346212128914</v>
      </c>
      <c r="H26" s="3"/>
    </row>
    <row r="27" spans="1:8" ht="57" x14ac:dyDescent="0.25">
      <c r="A27" s="34" t="s">
        <v>45</v>
      </c>
      <c r="B27" s="40" t="s">
        <v>46</v>
      </c>
      <c r="C27" s="35">
        <v>708831.8</v>
      </c>
      <c r="D27" s="35" t="s">
        <v>47</v>
      </c>
      <c r="E27" s="36">
        <v>24.9</v>
      </c>
      <c r="F27" s="37">
        <v>152703</v>
      </c>
      <c r="G27" s="27">
        <f t="shared" ref="G27" si="4">D27/F27*100</f>
        <v>115.48168667282242</v>
      </c>
      <c r="H27" s="3"/>
    </row>
    <row r="28" spans="1:8" ht="42.75" x14ac:dyDescent="0.25">
      <c r="A28" s="23" t="s">
        <v>48</v>
      </c>
      <c r="B28" s="22" t="s">
        <v>49</v>
      </c>
      <c r="C28" s="24">
        <v>1122754.3</v>
      </c>
      <c r="D28" s="24">
        <v>37975.599999999999</v>
      </c>
      <c r="E28" s="25">
        <v>3.4</v>
      </c>
      <c r="F28" s="26">
        <v>58786.8</v>
      </c>
      <c r="G28" s="27">
        <f>D28/F28*100</f>
        <v>64.59885552539005</v>
      </c>
      <c r="H28" s="3"/>
    </row>
    <row r="29" spans="1:8" ht="57" x14ac:dyDescent="0.25">
      <c r="A29" s="34" t="s">
        <v>50</v>
      </c>
      <c r="B29" s="40" t="s">
        <v>51</v>
      </c>
      <c r="C29" s="35">
        <v>3092551.8</v>
      </c>
      <c r="D29" s="35">
        <v>678379.3</v>
      </c>
      <c r="E29" s="36">
        <v>21.9</v>
      </c>
      <c r="F29" s="37">
        <v>626309.80000000005</v>
      </c>
      <c r="G29" s="27">
        <f t="shared" ref="G29" si="5">D29/F29*100</f>
        <v>108.31369715115426</v>
      </c>
      <c r="H29" s="3"/>
    </row>
    <row r="30" spans="1:8" ht="28.5" x14ac:dyDescent="0.25">
      <c r="A30" s="23" t="s">
        <v>52</v>
      </c>
      <c r="B30" s="22" t="s">
        <v>53</v>
      </c>
      <c r="C30" s="24">
        <v>625633.19999999995</v>
      </c>
      <c r="D30" s="24">
        <v>33524.199999999997</v>
      </c>
      <c r="E30" s="25">
        <v>5.4</v>
      </c>
      <c r="F30" s="26">
        <v>27478</v>
      </c>
      <c r="G30" s="27">
        <f>D30/F30*100</f>
        <v>122.00378484605865</v>
      </c>
      <c r="H30" s="3"/>
    </row>
    <row r="31" spans="1:8" ht="57" x14ac:dyDescent="0.25">
      <c r="A31" s="23" t="s">
        <v>54</v>
      </c>
      <c r="B31" s="22" t="s">
        <v>55</v>
      </c>
      <c r="C31" s="24"/>
      <c r="D31" s="24"/>
      <c r="E31" s="25"/>
      <c r="F31" s="26">
        <v>-120.2</v>
      </c>
      <c r="G31" s="27"/>
      <c r="H31" s="3"/>
    </row>
    <row r="32" spans="1:8" x14ac:dyDescent="0.25">
      <c r="D32" s="4"/>
    </row>
  </sheetData>
  <mergeCells count="2">
    <mergeCell ref="A1:G1"/>
    <mergeCell ref="A4:B4"/>
  </mergeCells>
  <pageMargins left="0.7" right="0.7" top="0.75" bottom="0.75" header="0.3" footer="0.3"/>
  <pageSetup paperSize="9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workbookViewId="0">
      <selection activeCell="J62" sqref="J62"/>
    </sheetView>
  </sheetViews>
  <sheetFormatPr defaultRowHeight="15" outlineLevelRow="1" x14ac:dyDescent="0.25"/>
  <cols>
    <col min="1" max="1" width="7.85546875" customWidth="1"/>
    <col min="2" max="2" width="39" customWidth="1"/>
    <col min="3" max="3" width="19.140625" customWidth="1"/>
    <col min="4" max="4" width="19.5703125" customWidth="1"/>
    <col min="5" max="5" width="19.140625" customWidth="1"/>
    <col min="6" max="6" width="18" customWidth="1"/>
    <col min="7" max="7" width="23.85546875" customWidth="1"/>
    <col min="8" max="8" width="12.85546875" customWidth="1"/>
    <col min="9" max="9" width="12" customWidth="1"/>
    <col min="11" max="11" width="12.140625" customWidth="1"/>
  </cols>
  <sheetData>
    <row r="1" spans="1:14" x14ac:dyDescent="0.25">
      <c r="A1" s="6"/>
      <c r="B1" s="6"/>
      <c r="C1" s="6"/>
      <c r="D1" s="6"/>
      <c r="E1" s="6"/>
      <c r="F1" s="6"/>
      <c r="G1" s="6"/>
      <c r="H1" s="6"/>
      <c r="I1" s="6"/>
    </row>
    <row r="2" spans="1:14" ht="47.25" customHeight="1" x14ac:dyDescent="0.25">
      <c r="A2" s="74" t="s">
        <v>181</v>
      </c>
      <c r="B2" s="74"/>
      <c r="C2" s="74"/>
      <c r="D2" s="74"/>
      <c r="E2" s="74"/>
      <c r="F2" s="74"/>
      <c r="G2" s="74"/>
      <c r="H2" s="6"/>
      <c r="I2" s="6"/>
    </row>
    <row r="3" spans="1:14" x14ac:dyDescent="0.25">
      <c r="A3" s="53"/>
      <c r="B3" s="53"/>
      <c r="C3" s="53"/>
      <c r="D3" s="53"/>
      <c r="E3" s="53"/>
      <c r="F3" s="53"/>
    </row>
    <row r="4" spans="1:14" x14ac:dyDescent="0.25">
      <c r="A4" s="54"/>
      <c r="B4" s="54"/>
      <c r="C4" s="54"/>
      <c r="D4" s="54"/>
      <c r="E4" s="54"/>
      <c r="F4" s="54"/>
      <c r="G4" s="7"/>
      <c r="H4" s="8"/>
      <c r="I4" s="8"/>
    </row>
    <row r="5" spans="1:14" ht="75" customHeight="1" x14ac:dyDescent="0.25">
      <c r="A5" s="9" t="s">
        <v>56</v>
      </c>
      <c r="B5" s="9" t="s">
        <v>57</v>
      </c>
      <c r="C5" s="9" t="s">
        <v>180</v>
      </c>
      <c r="D5" s="9" t="s">
        <v>177</v>
      </c>
      <c r="E5" s="10" t="s">
        <v>179</v>
      </c>
      <c r="F5" s="9" t="s">
        <v>176</v>
      </c>
      <c r="G5" s="11" t="s">
        <v>58</v>
      </c>
    </row>
    <row r="6" spans="1:14" ht="24.75" customHeight="1" x14ac:dyDescent="0.25">
      <c r="A6" s="70" t="s">
        <v>173</v>
      </c>
      <c r="B6" s="71"/>
      <c r="C6" s="72">
        <f>C7+C14+C17+C21+C27+C31+C34+C40+C43+C47+C53+C56+C59+C61</f>
        <v>6966149.0999999996</v>
      </c>
      <c r="D6" s="72">
        <f>D7+D14+D17+D21+D27+D31+D34+D40+D43+D47+D53+D56+D59+D61</f>
        <v>1186608.8999999999</v>
      </c>
      <c r="E6" s="73">
        <f>D6/C6*100</f>
        <v>17.033929118743668</v>
      </c>
      <c r="F6" s="72">
        <f>F7+F14+F17+F21+F27+F31+F34+F40+F43+F47+F53+F56+F59+F61</f>
        <v>1150121.9000000001</v>
      </c>
      <c r="G6" s="73">
        <f>D6/F6*100</f>
        <v>103.17244632938471</v>
      </c>
      <c r="H6" s="12"/>
      <c r="I6" s="12"/>
      <c r="J6" s="12"/>
      <c r="K6" s="12"/>
      <c r="L6" s="12"/>
      <c r="M6" s="12"/>
      <c r="N6" s="12"/>
    </row>
    <row r="7" spans="1:14" ht="29.25" customHeight="1" x14ac:dyDescent="0.25">
      <c r="A7" s="9" t="s">
        <v>59</v>
      </c>
      <c r="B7" s="9" t="s">
        <v>60</v>
      </c>
      <c r="C7" s="13">
        <f>SUM(C8:C13)</f>
        <v>151930.70000000004</v>
      </c>
      <c r="D7" s="13">
        <f>SUM(D8:D13)</f>
        <v>27257.399999999994</v>
      </c>
      <c r="E7" s="15">
        <f>D7/C7*100</f>
        <v>17.940679533497832</v>
      </c>
      <c r="F7" s="14">
        <v>30937.7</v>
      </c>
      <c r="G7" s="15">
        <f>D7/F7*100</f>
        <v>88.104157710495585</v>
      </c>
    </row>
    <row r="8" spans="1:14" ht="90" outlineLevel="1" x14ac:dyDescent="0.25">
      <c r="A8" s="16" t="s">
        <v>61</v>
      </c>
      <c r="B8" s="16" t="s">
        <v>62</v>
      </c>
      <c r="C8" s="17">
        <v>106362.2</v>
      </c>
      <c r="D8" s="17">
        <v>21184.1</v>
      </c>
      <c r="E8" s="20">
        <f t="shared" ref="E8:E62" si="0">D8/C8*100</f>
        <v>19.916944177536756</v>
      </c>
      <c r="F8" s="19">
        <v>24668.5</v>
      </c>
      <c r="G8" s="20">
        <f t="shared" ref="G8:G62" si="1">D8/F8*100</f>
        <v>85.875103877414517</v>
      </c>
    </row>
    <row r="9" spans="1:14" outlineLevel="1" x14ac:dyDescent="0.25">
      <c r="A9" s="16" t="s">
        <v>63</v>
      </c>
      <c r="B9" s="16" t="s">
        <v>64</v>
      </c>
      <c r="C9" s="17">
        <v>306</v>
      </c>
      <c r="D9" s="17">
        <v>0</v>
      </c>
      <c r="E9" s="20">
        <f t="shared" si="0"/>
        <v>0</v>
      </c>
      <c r="F9" s="19">
        <v>0</v>
      </c>
      <c r="G9" s="20">
        <v>0</v>
      </c>
    </row>
    <row r="10" spans="1:14" ht="60" outlineLevel="1" x14ac:dyDescent="0.25">
      <c r="A10" s="16" t="s">
        <v>65</v>
      </c>
      <c r="B10" s="16" t="s">
        <v>66</v>
      </c>
      <c r="C10" s="17">
        <v>26012</v>
      </c>
      <c r="D10" s="17">
        <v>4021.6</v>
      </c>
      <c r="E10" s="20">
        <f t="shared" si="0"/>
        <v>15.460556666154082</v>
      </c>
      <c r="F10" s="19">
        <v>4697.8999999999996</v>
      </c>
      <c r="G10" s="20">
        <f t="shared" si="1"/>
        <v>85.604206134655911</v>
      </c>
    </row>
    <row r="11" spans="1:14" ht="30" outlineLevel="1" x14ac:dyDescent="0.25">
      <c r="A11" s="16" t="s">
        <v>67</v>
      </c>
      <c r="B11" s="16" t="s">
        <v>68</v>
      </c>
      <c r="C11" s="17">
        <v>3794.7</v>
      </c>
      <c r="D11" s="17">
        <v>659.6</v>
      </c>
      <c r="E11" s="20">
        <f t="shared" si="0"/>
        <v>17.382138245447599</v>
      </c>
      <c r="F11" s="19">
        <v>646</v>
      </c>
      <c r="G11" s="20">
        <f t="shared" si="1"/>
        <v>102.10526315789474</v>
      </c>
    </row>
    <row r="12" spans="1:14" outlineLevel="1" x14ac:dyDescent="0.25">
      <c r="A12" s="16" t="s">
        <v>69</v>
      </c>
      <c r="B12" s="16" t="s">
        <v>70</v>
      </c>
      <c r="C12" s="17">
        <v>4631.1000000000004</v>
      </c>
      <c r="D12" s="17">
        <v>0</v>
      </c>
      <c r="E12" s="20">
        <f t="shared" si="0"/>
        <v>0</v>
      </c>
      <c r="F12" s="19">
        <v>0</v>
      </c>
      <c r="G12" s="20"/>
    </row>
    <row r="13" spans="1:14" outlineLevel="1" x14ac:dyDescent="0.25">
      <c r="A13" s="16" t="s">
        <v>71</v>
      </c>
      <c r="B13" s="16" t="s">
        <v>72</v>
      </c>
      <c r="C13" s="17">
        <v>10824.7</v>
      </c>
      <c r="D13" s="17">
        <v>1392.1</v>
      </c>
      <c r="E13" s="20">
        <f t="shared" si="0"/>
        <v>12.860402597762524</v>
      </c>
      <c r="F13" s="19">
        <v>925.3</v>
      </c>
      <c r="G13" s="20">
        <f t="shared" si="1"/>
        <v>150.4485031881552</v>
      </c>
    </row>
    <row r="14" spans="1:14" ht="25.5" customHeight="1" x14ac:dyDescent="0.25">
      <c r="A14" s="9" t="s">
        <v>73</v>
      </c>
      <c r="B14" s="9" t="s">
        <v>74</v>
      </c>
      <c r="C14" s="13">
        <f>C15+C16</f>
        <v>580</v>
      </c>
      <c r="D14" s="13">
        <v>1</v>
      </c>
      <c r="E14" s="15">
        <f t="shared" si="0"/>
        <v>0.17241379310344829</v>
      </c>
      <c r="F14" s="13">
        <f>F15+F16</f>
        <v>1592</v>
      </c>
      <c r="G14" s="15">
        <f t="shared" si="1"/>
        <v>6.2814070351758788E-2</v>
      </c>
    </row>
    <row r="15" spans="1:14" ht="32.25" customHeight="1" x14ac:dyDescent="0.25">
      <c r="A15" s="16" t="s">
        <v>75</v>
      </c>
      <c r="B15" s="16" t="s">
        <v>76</v>
      </c>
      <c r="C15" s="17">
        <v>0</v>
      </c>
      <c r="D15" s="17">
        <v>0</v>
      </c>
      <c r="E15" s="20">
        <v>0</v>
      </c>
      <c r="F15" s="21">
        <v>1590</v>
      </c>
      <c r="G15" s="20">
        <v>0</v>
      </c>
    </row>
    <row r="16" spans="1:14" outlineLevel="1" x14ac:dyDescent="0.25">
      <c r="A16" s="16" t="s">
        <v>77</v>
      </c>
      <c r="B16" s="16" t="s">
        <v>78</v>
      </c>
      <c r="C16" s="17">
        <v>580</v>
      </c>
      <c r="D16" s="17">
        <v>1</v>
      </c>
      <c r="E16" s="20">
        <f t="shared" si="0"/>
        <v>0.17241379310344829</v>
      </c>
      <c r="F16" s="19">
        <v>2</v>
      </c>
      <c r="G16" s="20">
        <f t="shared" si="1"/>
        <v>50</v>
      </c>
    </row>
    <row r="17" spans="1:7" ht="36" customHeight="1" x14ac:dyDescent="0.25">
      <c r="A17" s="9" t="s">
        <v>79</v>
      </c>
      <c r="B17" s="9" t="s">
        <v>80</v>
      </c>
      <c r="C17" s="13">
        <f>C18+C19+C20</f>
        <v>11996.5</v>
      </c>
      <c r="D17" s="13">
        <f>D18+D19+D20</f>
        <v>2669.5</v>
      </c>
      <c r="E17" s="15">
        <f t="shared" si="0"/>
        <v>22.252323594381696</v>
      </c>
      <c r="F17" s="13">
        <f>F18+F19+F20</f>
        <v>2240.4</v>
      </c>
      <c r="G17" s="15">
        <f t="shared" si="1"/>
        <v>119.15282985181217</v>
      </c>
    </row>
    <row r="18" spans="1:7" outlineLevel="1" x14ac:dyDescent="0.25">
      <c r="A18" s="16" t="s">
        <v>81</v>
      </c>
      <c r="B18" s="16" t="s">
        <v>82</v>
      </c>
      <c r="C18" s="17">
        <v>2545</v>
      </c>
      <c r="D18" s="17">
        <v>642.4</v>
      </c>
      <c r="E18" s="20">
        <f t="shared" si="0"/>
        <v>25.241650294695479</v>
      </c>
      <c r="F18" s="19">
        <v>612</v>
      </c>
      <c r="G18" s="20">
        <f t="shared" si="1"/>
        <v>104.96732026143792</v>
      </c>
    </row>
    <row r="19" spans="1:7" ht="60" outlineLevel="1" x14ac:dyDescent="0.25">
      <c r="A19" s="16" t="s">
        <v>83</v>
      </c>
      <c r="B19" s="16" t="s">
        <v>84</v>
      </c>
      <c r="C19" s="17">
        <v>498.5</v>
      </c>
      <c r="D19" s="17">
        <v>0</v>
      </c>
      <c r="E19" s="20">
        <f t="shared" si="0"/>
        <v>0</v>
      </c>
      <c r="F19" s="19">
        <v>0</v>
      </c>
      <c r="G19" s="20">
        <v>0</v>
      </c>
    </row>
    <row r="20" spans="1:7" ht="45" outlineLevel="1" x14ac:dyDescent="0.25">
      <c r="A20" s="16" t="s">
        <v>85</v>
      </c>
      <c r="B20" s="16" t="s">
        <v>86</v>
      </c>
      <c r="C20" s="17">
        <v>8953</v>
      </c>
      <c r="D20" s="17">
        <v>2027.1</v>
      </c>
      <c r="E20" s="20">
        <f t="shared" si="0"/>
        <v>22.641572657209874</v>
      </c>
      <c r="F20" s="19">
        <v>1628.4</v>
      </c>
      <c r="G20" s="20">
        <f t="shared" si="1"/>
        <v>124.48415622697124</v>
      </c>
    </row>
    <row r="21" spans="1:7" ht="27" customHeight="1" x14ac:dyDescent="0.25">
      <c r="A21" s="9" t="s">
        <v>87</v>
      </c>
      <c r="B21" s="9" t="s">
        <v>88</v>
      </c>
      <c r="C21" s="13">
        <f>C22+C23+C24+C25+C26</f>
        <v>605730.1</v>
      </c>
      <c r="D21" s="13">
        <f>D22+D23+D24+D25+D26</f>
        <v>56243.199999999997</v>
      </c>
      <c r="E21" s="15">
        <f t="shared" si="0"/>
        <v>9.2851915399284266</v>
      </c>
      <c r="F21" s="13">
        <f>F22+F23+F24+F25+F26</f>
        <v>64396.799999999996</v>
      </c>
      <c r="G21" s="15">
        <f t="shared" si="1"/>
        <v>87.338501291989672</v>
      </c>
    </row>
    <row r="22" spans="1:7" ht="15" customHeight="1" x14ac:dyDescent="0.25">
      <c r="A22" s="16" t="s">
        <v>89</v>
      </c>
      <c r="B22" s="16" t="s">
        <v>90</v>
      </c>
      <c r="C22" s="17">
        <v>0</v>
      </c>
      <c r="D22" s="18">
        <v>0</v>
      </c>
      <c r="E22" s="20">
        <v>0</v>
      </c>
      <c r="F22" s="19">
        <v>81.599999999999994</v>
      </c>
      <c r="G22" s="20">
        <v>0</v>
      </c>
    </row>
    <row r="23" spans="1:7" outlineLevel="1" x14ac:dyDescent="0.25">
      <c r="A23" s="16" t="s">
        <v>91</v>
      </c>
      <c r="B23" s="16" t="s">
        <v>92</v>
      </c>
      <c r="C23" s="17">
        <v>695.3</v>
      </c>
      <c r="D23" s="17">
        <v>0</v>
      </c>
      <c r="E23" s="20">
        <f t="shared" si="0"/>
        <v>0</v>
      </c>
      <c r="F23" s="19">
        <v>0</v>
      </c>
      <c r="G23" s="20">
        <v>0</v>
      </c>
    </row>
    <row r="24" spans="1:7" outlineLevel="1" x14ac:dyDescent="0.25">
      <c r="A24" s="16" t="s">
        <v>93</v>
      </c>
      <c r="B24" s="16" t="s">
        <v>94</v>
      </c>
      <c r="C24" s="17">
        <v>5201.3</v>
      </c>
      <c r="D24" s="17">
        <v>1616.8</v>
      </c>
      <c r="E24" s="20">
        <f t="shared" si="0"/>
        <v>31.084536558168146</v>
      </c>
      <c r="F24" s="19">
        <v>0</v>
      </c>
      <c r="G24" s="20">
        <v>0</v>
      </c>
    </row>
    <row r="25" spans="1:7" outlineLevel="1" x14ac:dyDescent="0.25">
      <c r="A25" s="16" t="s">
        <v>95</v>
      </c>
      <c r="B25" s="16" t="s">
        <v>96</v>
      </c>
      <c r="C25" s="17">
        <v>359300.7</v>
      </c>
      <c r="D25" s="17">
        <v>19166.400000000001</v>
      </c>
      <c r="E25" s="20">
        <f t="shared" si="0"/>
        <v>5.3343619981814676</v>
      </c>
      <c r="F25" s="19">
        <v>34688.1</v>
      </c>
      <c r="G25" s="20">
        <f t="shared" si="1"/>
        <v>55.253530749738388</v>
      </c>
    </row>
    <row r="26" spans="1:7" ht="30" outlineLevel="1" x14ac:dyDescent="0.25">
      <c r="A26" s="16" t="s">
        <v>97</v>
      </c>
      <c r="B26" s="16" t="s">
        <v>98</v>
      </c>
      <c r="C26" s="17">
        <v>240532.8</v>
      </c>
      <c r="D26" s="17">
        <v>35460</v>
      </c>
      <c r="E26" s="20">
        <f t="shared" si="0"/>
        <v>14.742272155814092</v>
      </c>
      <c r="F26" s="19">
        <v>29627.1</v>
      </c>
      <c r="G26" s="20">
        <f t="shared" si="1"/>
        <v>119.6877183389532</v>
      </c>
    </row>
    <row r="27" spans="1:7" ht="27" customHeight="1" x14ac:dyDescent="0.25">
      <c r="A27" s="9" t="s">
        <v>99</v>
      </c>
      <c r="B27" s="9" t="s">
        <v>100</v>
      </c>
      <c r="C27" s="13">
        <f>C28+C29+C30</f>
        <v>730338.9</v>
      </c>
      <c r="D27" s="13">
        <f>D28+D29+D30</f>
        <v>49603.399999999994</v>
      </c>
      <c r="E27" s="15">
        <f t="shared" si="0"/>
        <v>6.7918332160590094</v>
      </c>
      <c r="F27" s="13">
        <f>F28+F29+F30</f>
        <v>47314.7</v>
      </c>
      <c r="G27" s="15">
        <f t="shared" si="1"/>
        <v>104.83718590628281</v>
      </c>
    </row>
    <row r="28" spans="1:7" outlineLevel="1" x14ac:dyDescent="0.25">
      <c r="A28" s="16" t="s">
        <v>101</v>
      </c>
      <c r="B28" s="16" t="s">
        <v>102</v>
      </c>
      <c r="C28" s="17">
        <v>5021.5</v>
      </c>
      <c r="D28" s="17">
        <v>713.6</v>
      </c>
      <c r="E28" s="20">
        <f t="shared" si="0"/>
        <v>14.210893159414518</v>
      </c>
      <c r="F28" s="19">
        <v>4171.8</v>
      </c>
      <c r="G28" s="20">
        <f t="shared" si="1"/>
        <v>17.105326238074692</v>
      </c>
    </row>
    <row r="29" spans="1:7" outlineLevel="1" x14ac:dyDescent="0.25">
      <c r="A29" s="16" t="s">
        <v>103</v>
      </c>
      <c r="B29" s="16" t="s">
        <v>104</v>
      </c>
      <c r="C29" s="17">
        <v>32494.6</v>
      </c>
      <c r="D29" s="17">
        <v>7634.1</v>
      </c>
      <c r="E29" s="20">
        <f t="shared" si="0"/>
        <v>23.493441987284044</v>
      </c>
      <c r="F29" s="19">
        <v>10728.7</v>
      </c>
      <c r="G29" s="20">
        <f t="shared" si="1"/>
        <v>71.155871634028358</v>
      </c>
    </row>
    <row r="30" spans="1:7" outlineLevel="1" x14ac:dyDescent="0.25">
      <c r="A30" s="16" t="s">
        <v>105</v>
      </c>
      <c r="B30" s="16" t="s">
        <v>106</v>
      </c>
      <c r="C30" s="17">
        <v>692822.8</v>
      </c>
      <c r="D30" s="17">
        <v>41255.699999999997</v>
      </c>
      <c r="E30" s="20">
        <f t="shared" si="0"/>
        <v>5.9547260858043352</v>
      </c>
      <c r="F30" s="19">
        <v>32414.2</v>
      </c>
      <c r="G30" s="20">
        <f t="shared" si="1"/>
        <v>127.27662567640108</v>
      </c>
    </row>
    <row r="31" spans="1:7" ht="25.5" customHeight="1" x14ac:dyDescent="0.25">
      <c r="A31" s="9" t="s">
        <v>107</v>
      </c>
      <c r="B31" s="9" t="s">
        <v>108</v>
      </c>
      <c r="C31" s="13">
        <f>C32+C33</f>
        <v>7962</v>
      </c>
      <c r="D31" s="13">
        <f>D32+D33</f>
        <v>241.8</v>
      </c>
      <c r="E31" s="20">
        <f t="shared" si="0"/>
        <v>3.0369253956292392</v>
      </c>
      <c r="F31" s="13">
        <f>F32+F33</f>
        <v>258.89999999999998</v>
      </c>
      <c r="G31" s="15">
        <f t="shared" si="1"/>
        <v>93.39513325608344</v>
      </c>
    </row>
    <row r="32" spans="1:7" ht="30" outlineLevel="1" x14ac:dyDescent="0.25">
      <c r="A32" s="16" t="s">
        <v>109</v>
      </c>
      <c r="B32" s="16" t="s">
        <v>110</v>
      </c>
      <c r="C32" s="17">
        <v>565</v>
      </c>
      <c r="D32" s="17">
        <v>0</v>
      </c>
      <c r="E32" s="20">
        <f t="shared" si="0"/>
        <v>0</v>
      </c>
      <c r="F32" s="19">
        <v>0</v>
      </c>
      <c r="G32" s="20">
        <v>0</v>
      </c>
    </row>
    <row r="33" spans="1:7" ht="30" outlineLevel="1" x14ac:dyDescent="0.25">
      <c r="A33" s="16" t="s">
        <v>111</v>
      </c>
      <c r="B33" s="16" t="s">
        <v>112</v>
      </c>
      <c r="C33" s="17">
        <v>7397</v>
      </c>
      <c r="D33" s="17">
        <v>241.8</v>
      </c>
      <c r="E33" s="20">
        <f t="shared" si="0"/>
        <v>3.2688927943760984</v>
      </c>
      <c r="F33" s="19">
        <v>258.89999999999998</v>
      </c>
      <c r="G33" s="20">
        <f t="shared" si="1"/>
        <v>93.39513325608344</v>
      </c>
    </row>
    <row r="34" spans="1:7" ht="27" customHeight="1" x14ac:dyDescent="0.25">
      <c r="A34" s="9" t="s">
        <v>113</v>
      </c>
      <c r="B34" s="9" t="s">
        <v>114</v>
      </c>
      <c r="C34" s="13">
        <f>SUM(C35:C39)</f>
        <v>3613661.4</v>
      </c>
      <c r="D34" s="13">
        <f>SUM(D35:D39)</f>
        <v>716448.20000000007</v>
      </c>
      <c r="E34" s="15">
        <f t="shared" si="0"/>
        <v>19.826102135634514</v>
      </c>
      <c r="F34" s="13">
        <f>SUM(F35:F39)</f>
        <v>592072.30000000005</v>
      </c>
      <c r="G34" s="15">
        <f t="shared" si="1"/>
        <v>121.00687703174088</v>
      </c>
    </row>
    <row r="35" spans="1:7" outlineLevel="1" x14ac:dyDescent="0.25">
      <c r="A35" s="16" t="s">
        <v>115</v>
      </c>
      <c r="B35" s="16" t="s">
        <v>116</v>
      </c>
      <c r="C35" s="17">
        <v>983198.3</v>
      </c>
      <c r="D35" s="17">
        <v>205330</v>
      </c>
      <c r="E35" s="20">
        <f t="shared" si="0"/>
        <v>20.8838847666844</v>
      </c>
      <c r="F35" s="19">
        <v>182387.7</v>
      </c>
      <c r="G35" s="20">
        <f t="shared" si="1"/>
        <v>112.57886359661313</v>
      </c>
    </row>
    <row r="36" spans="1:7" outlineLevel="1" x14ac:dyDescent="0.25">
      <c r="A36" s="16" t="s">
        <v>117</v>
      </c>
      <c r="B36" s="16" t="s">
        <v>118</v>
      </c>
      <c r="C36" s="17">
        <v>2248110.4</v>
      </c>
      <c r="D36" s="17">
        <v>430650.8</v>
      </c>
      <c r="E36" s="20">
        <f t="shared" si="0"/>
        <v>19.156123293589143</v>
      </c>
      <c r="F36" s="19">
        <v>348594.3</v>
      </c>
      <c r="G36" s="20">
        <f t="shared" si="1"/>
        <v>123.53925465792184</v>
      </c>
    </row>
    <row r="37" spans="1:7" outlineLevel="1" x14ac:dyDescent="0.25">
      <c r="A37" s="16" t="s">
        <v>119</v>
      </c>
      <c r="B37" s="16" t="s">
        <v>120</v>
      </c>
      <c r="C37" s="17">
        <v>265112.3</v>
      </c>
      <c r="D37" s="17">
        <v>62563.3</v>
      </c>
      <c r="E37" s="20">
        <f t="shared" si="0"/>
        <v>23.598791908183816</v>
      </c>
      <c r="F37" s="19">
        <v>44194.6</v>
      </c>
      <c r="G37" s="20">
        <f t="shared" si="1"/>
        <v>141.5632226561616</v>
      </c>
    </row>
    <row r="38" spans="1:7" outlineLevel="1" x14ac:dyDescent="0.25">
      <c r="A38" s="16" t="s">
        <v>121</v>
      </c>
      <c r="B38" s="16" t="s">
        <v>122</v>
      </c>
      <c r="C38" s="17">
        <v>22806.400000000001</v>
      </c>
      <c r="D38" s="17">
        <v>1205.0999999999999</v>
      </c>
      <c r="E38" s="20">
        <f t="shared" si="0"/>
        <v>5.2840430756278929</v>
      </c>
      <c r="F38" s="19">
        <v>969.4</v>
      </c>
      <c r="G38" s="20">
        <f t="shared" si="1"/>
        <v>124.31400866515369</v>
      </c>
    </row>
    <row r="39" spans="1:7" outlineLevel="1" x14ac:dyDescent="0.25">
      <c r="A39" s="16" t="s">
        <v>123</v>
      </c>
      <c r="B39" s="16" t="s">
        <v>124</v>
      </c>
      <c r="C39" s="17">
        <v>94434</v>
      </c>
      <c r="D39" s="17">
        <v>16699</v>
      </c>
      <c r="E39" s="20">
        <f t="shared" si="0"/>
        <v>17.683249677023106</v>
      </c>
      <c r="F39" s="19">
        <v>15926.3</v>
      </c>
      <c r="G39" s="20">
        <f t="shared" si="1"/>
        <v>104.85172325022134</v>
      </c>
    </row>
    <row r="40" spans="1:7" ht="27.75" customHeight="1" x14ac:dyDescent="0.25">
      <c r="A40" s="9" t="s">
        <v>125</v>
      </c>
      <c r="B40" s="9" t="s">
        <v>126</v>
      </c>
      <c r="C40" s="13">
        <f>C41+C42</f>
        <v>400252.8</v>
      </c>
      <c r="D40" s="13">
        <f>D41+D42</f>
        <v>79323.5</v>
      </c>
      <c r="E40" s="15">
        <f t="shared" si="0"/>
        <v>19.818349802924555</v>
      </c>
      <c r="F40" s="13">
        <f>F41+F42</f>
        <v>69989.5</v>
      </c>
      <c r="G40" s="15">
        <f t="shared" si="1"/>
        <v>113.3362861572093</v>
      </c>
    </row>
    <row r="41" spans="1:7" outlineLevel="1" x14ac:dyDescent="0.25">
      <c r="A41" s="16" t="s">
        <v>127</v>
      </c>
      <c r="B41" s="16" t="s">
        <v>128</v>
      </c>
      <c r="C41" s="17">
        <v>378455.3</v>
      </c>
      <c r="D41" s="17">
        <v>75399.8</v>
      </c>
      <c r="E41" s="20">
        <f t="shared" si="0"/>
        <v>19.923039788318462</v>
      </c>
      <c r="F41" s="19">
        <v>66799.899999999994</v>
      </c>
      <c r="G41" s="20">
        <f t="shared" si="1"/>
        <v>112.87412106904353</v>
      </c>
    </row>
    <row r="42" spans="1:7" ht="30" outlineLevel="1" x14ac:dyDescent="0.25">
      <c r="A42" s="16" t="s">
        <v>129</v>
      </c>
      <c r="B42" s="16" t="s">
        <v>130</v>
      </c>
      <c r="C42" s="17">
        <v>21797.5</v>
      </c>
      <c r="D42" s="17">
        <v>3923.7</v>
      </c>
      <c r="E42" s="20">
        <f t="shared" si="0"/>
        <v>18.000688152311046</v>
      </c>
      <c r="F42" s="19">
        <v>3189.6</v>
      </c>
      <c r="G42" s="20">
        <f t="shared" si="1"/>
        <v>123.01542513167796</v>
      </c>
    </row>
    <row r="43" spans="1:7" ht="25.5" customHeight="1" x14ac:dyDescent="0.25">
      <c r="A43" s="9" t="s">
        <v>131</v>
      </c>
      <c r="B43" s="9" t="s">
        <v>132</v>
      </c>
      <c r="C43" s="13">
        <f>C44+C45+C46</f>
        <v>29716.699999999997</v>
      </c>
      <c r="D43" s="13">
        <f>D44+D45+D46</f>
        <v>927</v>
      </c>
      <c r="E43" s="15">
        <f t="shared" si="0"/>
        <v>3.1194580824923364</v>
      </c>
      <c r="F43" s="13">
        <f>F44+F45+F46</f>
        <v>463.2</v>
      </c>
      <c r="G43" s="15">
        <f t="shared" si="1"/>
        <v>200.12953367875647</v>
      </c>
    </row>
    <row r="44" spans="1:7" outlineLevel="1" x14ac:dyDescent="0.25">
      <c r="A44" s="16" t="s">
        <v>133</v>
      </c>
      <c r="B44" s="16" t="s">
        <v>134</v>
      </c>
      <c r="C44" s="17">
        <v>6707.9</v>
      </c>
      <c r="D44" s="17">
        <v>927</v>
      </c>
      <c r="E44" s="20">
        <f t="shared" si="0"/>
        <v>13.819526230265808</v>
      </c>
      <c r="F44" s="19">
        <v>463.2</v>
      </c>
      <c r="G44" s="20">
        <f t="shared" si="1"/>
        <v>200.12953367875647</v>
      </c>
    </row>
    <row r="45" spans="1:7" outlineLevel="1" x14ac:dyDescent="0.25">
      <c r="A45" s="16" t="s">
        <v>135</v>
      </c>
      <c r="B45" s="16" t="s">
        <v>136</v>
      </c>
      <c r="C45" s="17">
        <v>2375</v>
      </c>
      <c r="D45" s="17">
        <v>0</v>
      </c>
      <c r="E45" s="20">
        <f t="shared" si="0"/>
        <v>0</v>
      </c>
      <c r="F45" s="18">
        <v>0</v>
      </c>
      <c r="G45" s="20">
        <v>0</v>
      </c>
    </row>
    <row r="46" spans="1:7" ht="30" outlineLevel="1" x14ac:dyDescent="0.25">
      <c r="A46" s="16" t="s">
        <v>137</v>
      </c>
      <c r="B46" s="16" t="s">
        <v>138</v>
      </c>
      <c r="C46" s="17">
        <v>20633.8</v>
      </c>
      <c r="D46" s="17">
        <v>0</v>
      </c>
      <c r="E46" s="20">
        <f t="shared" si="0"/>
        <v>0</v>
      </c>
      <c r="F46" s="18">
        <v>0</v>
      </c>
      <c r="G46" s="20">
        <v>0</v>
      </c>
    </row>
    <row r="47" spans="1:7" ht="21" customHeight="1" x14ac:dyDescent="0.25">
      <c r="A47" s="9" t="s">
        <v>139</v>
      </c>
      <c r="B47" s="9" t="s">
        <v>140</v>
      </c>
      <c r="C47" s="13">
        <f>SUM(C48:C52)</f>
        <v>1057069.1000000001</v>
      </c>
      <c r="D47" s="13">
        <f>SUM(D48:D52)</f>
        <v>198624.4</v>
      </c>
      <c r="E47" s="15">
        <f t="shared" si="0"/>
        <v>18.790105585339688</v>
      </c>
      <c r="F47" s="13">
        <f>SUM(F48:F52)</f>
        <v>300933.5</v>
      </c>
      <c r="G47" s="15">
        <f t="shared" si="1"/>
        <v>66.002754761434005</v>
      </c>
    </row>
    <row r="48" spans="1:7" outlineLevel="1" x14ac:dyDescent="0.25">
      <c r="A48" s="16" t="s">
        <v>141</v>
      </c>
      <c r="B48" s="16" t="s">
        <v>142</v>
      </c>
      <c r="C48" s="17">
        <v>8225.4</v>
      </c>
      <c r="D48" s="17">
        <v>1483.9</v>
      </c>
      <c r="E48" s="20">
        <f t="shared" si="0"/>
        <v>18.040460038417585</v>
      </c>
      <c r="F48" s="19">
        <v>1553.6</v>
      </c>
      <c r="G48" s="20">
        <f t="shared" si="1"/>
        <v>95.513645726055628</v>
      </c>
    </row>
    <row r="49" spans="1:7" outlineLevel="1" x14ac:dyDescent="0.25">
      <c r="A49" s="16" t="s">
        <v>143</v>
      </c>
      <c r="B49" s="16" t="s">
        <v>144</v>
      </c>
      <c r="C49" s="17">
        <v>77658</v>
      </c>
      <c r="D49" s="17">
        <v>16916.5</v>
      </c>
      <c r="E49" s="20">
        <f t="shared" si="0"/>
        <v>21.783332045635994</v>
      </c>
      <c r="F49" s="19">
        <v>16175.9</v>
      </c>
      <c r="G49" s="20">
        <f t="shared" si="1"/>
        <v>104.57841603867482</v>
      </c>
    </row>
    <row r="50" spans="1:7" outlineLevel="1" x14ac:dyDescent="0.25">
      <c r="A50" s="16" t="s">
        <v>145</v>
      </c>
      <c r="B50" s="16" t="s">
        <v>146</v>
      </c>
      <c r="C50" s="17">
        <v>639363.9</v>
      </c>
      <c r="D50" s="17">
        <v>139209.29999999999</v>
      </c>
      <c r="E50" s="20">
        <f t="shared" si="0"/>
        <v>21.773093538749997</v>
      </c>
      <c r="F50" s="19">
        <v>141019</v>
      </c>
      <c r="G50" s="20">
        <f t="shared" si="1"/>
        <v>98.71669774994858</v>
      </c>
    </row>
    <row r="51" spans="1:7" outlineLevel="1" x14ac:dyDescent="0.25">
      <c r="A51" s="16" t="s">
        <v>147</v>
      </c>
      <c r="B51" s="16" t="s">
        <v>148</v>
      </c>
      <c r="C51" s="17">
        <v>296607</v>
      </c>
      <c r="D51" s="17">
        <v>35695.599999999999</v>
      </c>
      <c r="E51" s="20">
        <f t="shared" si="0"/>
        <v>12.034645170208389</v>
      </c>
      <c r="F51" s="19">
        <v>137791</v>
      </c>
      <c r="G51" s="20">
        <f t="shared" si="1"/>
        <v>25.905610671233969</v>
      </c>
    </row>
    <row r="52" spans="1:7" ht="30" outlineLevel="1" x14ac:dyDescent="0.25">
      <c r="A52" s="16" t="s">
        <v>149</v>
      </c>
      <c r="B52" s="16" t="s">
        <v>150</v>
      </c>
      <c r="C52" s="17">
        <v>35214.800000000003</v>
      </c>
      <c r="D52" s="17">
        <v>5319.1</v>
      </c>
      <c r="E52" s="20">
        <f t="shared" si="0"/>
        <v>15.104728693617457</v>
      </c>
      <c r="F52" s="19">
        <v>4394</v>
      </c>
      <c r="G52" s="20">
        <f t="shared" si="1"/>
        <v>121.05370960400548</v>
      </c>
    </row>
    <row r="53" spans="1:7" ht="27.75" customHeight="1" x14ac:dyDescent="0.25">
      <c r="A53" s="9" t="s">
        <v>151</v>
      </c>
      <c r="B53" s="10" t="s">
        <v>152</v>
      </c>
      <c r="C53" s="13">
        <f t="shared" ref="C53:F53" si="2">C54+C55</f>
        <v>114295</v>
      </c>
      <c r="D53" s="13">
        <f t="shared" si="2"/>
        <v>20395.399999999998</v>
      </c>
      <c r="E53" s="15">
        <f t="shared" si="0"/>
        <v>17.844525132332997</v>
      </c>
      <c r="F53" s="13">
        <f t="shared" si="2"/>
        <v>16787.599999999999</v>
      </c>
      <c r="G53" s="15">
        <f t="shared" si="1"/>
        <v>121.49086230312849</v>
      </c>
    </row>
    <row r="54" spans="1:7" outlineLevel="1" x14ac:dyDescent="0.25">
      <c r="A54" s="16" t="s">
        <v>153</v>
      </c>
      <c r="B54" s="16" t="s">
        <v>154</v>
      </c>
      <c r="C54" s="17">
        <v>98077.5</v>
      </c>
      <c r="D54" s="17">
        <v>18846.599999999999</v>
      </c>
      <c r="E54" s="20">
        <f t="shared" si="0"/>
        <v>19.216028141010931</v>
      </c>
      <c r="F54" s="19">
        <v>15138</v>
      </c>
      <c r="G54" s="20">
        <f t="shared" si="1"/>
        <v>124.49861276258423</v>
      </c>
    </row>
    <row r="55" spans="1:7" ht="30" outlineLevel="1" x14ac:dyDescent="0.25">
      <c r="A55" s="16" t="s">
        <v>155</v>
      </c>
      <c r="B55" s="16" t="s">
        <v>156</v>
      </c>
      <c r="C55" s="17">
        <v>16217.5</v>
      </c>
      <c r="D55" s="17">
        <v>1548.8</v>
      </c>
      <c r="E55" s="20">
        <f t="shared" si="0"/>
        <v>9.5501772776321872</v>
      </c>
      <c r="F55" s="19">
        <v>1649.6</v>
      </c>
      <c r="G55" s="20">
        <f t="shared" si="1"/>
        <v>93.889427740058196</v>
      </c>
    </row>
    <row r="56" spans="1:7" ht="22.5" customHeight="1" x14ac:dyDescent="0.25">
      <c r="A56" s="9" t="s">
        <v>157</v>
      </c>
      <c r="B56" s="10" t="s">
        <v>158</v>
      </c>
      <c r="C56" s="13">
        <f>C57+C58</f>
        <v>4115</v>
      </c>
      <c r="D56" s="13">
        <f>D57+D58</f>
        <v>100</v>
      </c>
      <c r="E56" s="15">
        <f t="shared" si="0"/>
        <v>2.4301336573511545</v>
      </c>
      <c r="F56" s="13">
        <f>F57+F58</f>
        <v>389.79999999999995</v>
      </c>
      <c r="G56" s="15">
        <f t="shared" si="1"/>
        <v>25.654181631605955</v>
      </c>
    </row>
    <row r="57" spans="1:7" outlineLevel="1" x14ac:dyDescent="0.25">
      <c r="A57" s="16" t="s">
        <v>159</v>
      </c>
      <c r="B57" s="16" t="s">
        <v>160</v>
      </c>
      <c r="C57" s="17">
        <v>3000</v>
      </c>
      <c r="D57" s="17">
        <v>0</v>
      </c>
      <c r="E57" s="20">
        <f t="shared" si="0"/>
        <v>0</v>
      </c>
      <c r="F57" s="19">
        <v>344.9</v>
      </c>
      <c r="G57" s="20">
        <f t="shared" si="1"/>
        <v>0</v>
      </c>
    </row>
    <row r="58" spans="1:7" ht="30" outlineLevel="1" x14ac:dyDescent="0.25">
      <c r="A58" s="16" t="s">
        <v>161</v>
      </c>
      <c r="B58" s="16" t="s">
        <v>162</v>
      </c>
      <c r="C58" s="17">
        <v>1115</v>
      </c>
      <c r="D58" s="17">
        <v>100</v>
      </c>
      <c r="E58" s="20">
        <f t="shared" si="0"/>
        <v>8.9686098654708513</v>
      </c>
      <c r="F58" s="19">
        <v>44.9</v>
      </c>
      <c r="G58" s="20">
        <f t="shared" si="1"/>
        <v>222.71714922048997</v>
      </c>
    </row>
    <row r="59" spans="1:7" ht="39" customHeight="1" x14ac:dyDescent="0.25">
      <c r="A59" s="9" t="s">
        <v>163</v>
      </c>
      <c r="B59" s="10" t="s">
        <v>164</v>
      </c>
      <c r="C59" s="13">
        <f>C60</f>
        <v>1000</v>
      </c>
      <c r="D59" s="13">
        <f>D60</f>
        <v>0</v>
      </c>
      <c r="E59" s="15">
        <f t="shared" si="0"/>
        <v>0</v>
      </c>
      <c r="F59" s="13">
        <f>F60</f>
        <v>0</v>
      </c>
      <c r="G59" s="15">
        <v>0</v>
      </c>
    </row>
    <row r="60" spans="1:7" ht="30" outlineLevel="1" x14ac:dyDescent="0.25">
      <c r="A60" s="16" t="s">
        <v>165</v>
      </c>
      <c r="B60" s="16" t="s">
        <v>166</v>
      </c>
      <c r="C60" s="17">
        <v>1000</v>
      </c>
      <c r="D60" s="17">
        <v>0</v>
      </c>
      <c r="E60" s="20">
        <f t="shared" si="0"/>
        <v>0</v>
      </c>
      <c r="F60" s="19">
        <v>0</v>
      </c>
      <c r="G60" s="20">
        <v>0</v>
      </c>
    </row>
    <row r="61" spans="1:7" ht="42.75" x14ac:dyDescent="0.25">
      <c r="A61" s="9" t="s">
        <v>167</v>
      </c>
      <c r="B61" s="10" t="s">
        <v>168</v>
      </c>
      <c r="C61" s="13">
        <f>C62</f>
        <v>237500.9</v>
      </c>
      <c r="D61" s="13">
        <f>D62</f>
        <v>34774.1</v>
      </c>
      <c r="E61" s="15">
        <f t="shared" si="0"/>
        <v>14.641670831563165</v>
      </c>
      <c r="F61" s="13">
        <f>F62</f>
        <v>22745.5</v>
      </c>
      <c r="G61" s="15">
        <f t="shared" si="1"/>
        <v>152.88342749115208</v>
      </c>
    </row>
    <row r="62" spans="1:7" ht="60" outlineLevel="1" x14ac:dyDescent="0.25">
      <c r="A62" s="16" t="s">
        <v>169</v>
      </c>
      <c r="B62" s="16" t="s">
        <v>170</v>
      </c>
      <c r="C62" s="17">
        <v>237500.9</v>
      </c>
      <c r="D62" s="17">
        <v>34774.1</v>
      </c>
      <c r="E62" s="20">
        <f t="shared" si="0"/>
        <v>14.641670831563165</v>
      </c>
      <c r="F62" s="19">
        <v>22745.5</v>
      </c>
      <c r="G62" s="20">
        <f t="shared" si="1"/>
        <v>152.88342749115208</v>
      </c>
    </row>
    <row r="63" spans="1:7" ht="12.75" customHeight="1" x14ac:dyDescent="0.25"/>
  </sheetData>
  <mergeCells count="4">
    <mergeCell ref="A2:G2"/>
    <mergeCell ref="A3:F3"/>
    <mergeCell ref="A4:F4"/>
    <mergeCell ref="A6:B6"/>
  </mergeCells>
  <pageMargins left="0.7" right="0.7" top="0.75" bottom="0.75" header="0.3" footer="0.3"/>
  <pageSetup paperSize="9"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I10" sqref="I10"/>
    </sheetView>
  </sheetViews>
  <sheetFormatPr defaultRowHeight="15" x14ac:dyDescent="0.25"/>
  <cols>
    <col min="1" max="1" width="24" customWidth="1"/>
    <col min="2" max="2" width="21.28515625" customWidth="1"/>
    <col min="3" max="3" width="37.7109375" customWidth="1"/>
    <col min="4" max="5" width="17.7109375" customWidth="1"/>
    <col min="6" max="6" width="16" customWidth="1"/>
    <col min="7" max="7" width="18" customWidth="1"/>
    <col min="8" max="8" width="21" customWidth="1"/>
  </cols>
  <sheetData>
    <row r="1" spans="1:8" ht="15" customHeight="1" x14ac:dyDescent="0.25">
      <c r="A1" s="59" t="s">
        <v>182</v>
      </c>
      <c r="B1" s="59"/>
      <c r="C1" s="59"/>
      <c r="D1" s="59"/>
      <c r="E1" s="59"/>
      <c r="F1" s="59"/>
      <c r="G1" s="59"/>
      <c r="H1" s="59"/>
    </row>
    <row r="2" spans="1:8" ht="15" customHeight="1" x14ac:dyDescent="0.25">
      <c r="A2" s="59"/>
      <c r="B2" s="59"/>
      <c r="C2" s="59"/>
      <c r="D2" s="59"/>
      <c r="E2" s="59"/>
      <c r="F2" s="59"/>
      <c r="G2" s="59"/>
      <c r="H2" s="59"/>
    </row>
    <row r="3" spans="1:8" x14ac:dyDescent="0.25">
      <c r="A3" s="59"/>
      <c r="B3" s="59"/>
      <c r="C3" s="59"/>
      <c r="D3" s="59"/>
      <c r="E3" s="59"/>
      <c r="F3" s="59"/>
      <c r="G3" s="59"/>
      <c r="H3" s="59"/>
    </row>
    <row r="4" spans="1:8" ht="15.75" x14ac:dyDescent="0.25">
      <c r="A4" s="55"/>
      <c r="B4" s="55"/>
      <c r="C4" s="55"/>
      <c r="D4" s="55"/>
      <c r="E4" s="55"/>
      <c r="F4" s="55"/>
      <c r="G4" s="55"/>
      <c r="H4" s="55"/>
    </row>
    <row r="5" spans="1:8" ht="99.75" x14ac:dyDescent="0.25">
      <c r="A5" s="41" t="s">
        <v>0</v>
      </c>
      <c r="B5" s="41" t="s">
        <v>183</v>
      </c>
      <c r="C5" s="41" t="s">
        <v>184</v>
      </c>
      <c r="D5" s="41" t="s">
        <v>185</v>
      </c>
      <c r="E5" s="41" t="s">
        <v>186</v>
      </c>
      <c r="F5" s="41" t="s">
        <v>187</v>
      </c>
      <c r="G5" s="41" t="s">
        <v>188</v>
      </c>
      <c r="H5" s="41" t="s">
        <v>189</v>
      </c>
    </row>
    <row r="6" spans="1:8" ht="30" customHeight="1" x14ac:dyDescent="0.25">
      <c r="A6" s="56" t="s">
        <v>208</v>
      </c>
      <c r="B6" s="57"/>
      <c r="C6" s="58"/>
      <c r="D6" s="51">
        <f>D7+D10</f>
        <v>63728</v>
      </c>
      <c r="E6" s="51">
        <f>E7+E10+E13</f>
        <v>-209299.29999999981</v>
      </c>
      <c r="F6" s="61">
        <f>E6/D6*100</f>
        <v>-328.42596660808408</v>
      </c>
      <c r="G6" s="51">
        <f>G7+G10+G13</f>
        <v>-43413.200000000092</v>
      </c>
      <c r="H6" s="52">
        <f>E6/G6*100</f>
        <v>482.10981913334967</v>
      </c>
    </row>
    <row r="7" spans="1:8" ht="28.5" x14ac:dyDescent="0.25">
      <c r="A7" s="41" t="s">
        <v>190</v>
      </c>
      <c r="B7" s="41">
        <v>861</v>
      </c>
      <c r="C7" s="41" t="s">
        <v>191</v>
      </c>
      <c r="D7" s="42">
        <f>D8+D9</f>
        <v>20000</v>
      </c>
      <c r="E7" s="42">
        <f>E8+E9</f>
        <v>0</v>
      </c>
      <c r="F7" s="61">
        <f>E7/D7*100</f>
        <v>0</v>
      </c>
      <c r="G7" s="42">
        <f>G8+G9</f>
        <v>0</v>
      </c>
      <c r="H7" s="43">
        <v>0</v>
      </c>
    </row>
    <row r="8" spans="1:8" ht="45" x14ac:dyDescent="0.25">
      <c r="A8" s="44" t="s">
        <v>192</v>
      </c>
      <c r="B8" s="44">
        <v>861</v>
      </c>
      <c r="C8" s="45" t="s">
        <v>193</v>
      </c>
      <c r="D8" s="46">
        <v>30000</v>
      </c>
      <c r="E8" s="46">
        <v>0</v>
      </c>
      <c r="F8" s="60">
        <f t="shared" ref="F8:F16" si="0">E8/D8*100</f>
        <v>0</v>
      </c>
      <c r="G8" s="46">
        <v>0</v>
      </c>
      <c r="H8" s="47">
        <v>0</v>
      </c>
    </row>
    <row r="9" spans="1:8" ht="45" x14ac:dyDescent="0.25">
      <c r="A9" s="44" t="s">
        <v>194</v>
      </c>
      <c r="B9" s="44">
        <v>861</v>
      </c>
      <c r="C9" s="45" t="s">
        <v>195</v>
      </c>
      <c r="D9" s="46">
        <v>-10000</v>
      </c>
      <c r="E9" s="46">
        <v>0</v>
      </c>
      <c r="F9" s="60">
        <f t="shared" si="0"/>
        <v>0</v>
      </c>
      <c r="G9" s="46">
        <v>0</v>
      </c>
      <c r="H9" s="47">
        <v>0</v>
      </c>
    </row>
    <row r="10" spans="1:8" ht="28.5" x14ac:dyDescent="0.25">
      <c r="A10" s="41" t="s">
        <v>196</v>
      </c>
      <c r="B10" s="41">
        <v>861</v>
      </c>
      <c r="C10" s="48" t="s">
        <v>197</v>
      </c>
      <c r="D10" s="42">
        <f>D11+D12</f>
        <v>43728</v>
      </c>
      <c r="E10" s="42">
        <f>E11+E12</f>
        <v>-199099.29999999981</v>
      </c>
      <c r="F10" s="61">
        <f t="shared" si="0"/>
        <v>-455.31307171606255</v>
      </c>
      <c r="G10" s="42">
        <f>G11+G12</f>
        <v>-37424.100000000093</v>
      </c>
      <c r="H10" s="43">
        <f>E10/G10*100</f>
        <v>532.00825136743254</v>
      </c>
    </row>
    <row r="11" spans="1:8" ht="30" x14ac:dyDescent="0.25">
      <c r="A11" s="44" t="s">
        <v>198</v>
      </c>
      <c r="B11" s="44">
        <v>861</v>
      </c>
      <c r="C11" s="45" t="s">
        <v>171</v>
      </c>
      <c r="D11" s="46">
        <v>-7022421.0999999996</v>
      </c>
      <c r="E11" s="46">
        <v>-1398694.4</v>
      </c>
      <c r="F11" s="50">
        <f t="shared" si="0"/>
        <v>19.917552366661692</v>
      </c>
      <c r="G11" s="46">
        <v>-1587363</v>
      </c>
      <c r="H11" s="47">
        <f t="shared" ref="H11:H15" si="1">E11/G11*100</f>
        <v>88.114338056260593</v>
      </c>
    </row>
    <row r="12" spans="1:8" ht="30" x14ac:dyDescent="0.25">
      <c r="A12" s="44" t="s">
        <v>199</v>
      </c>
      <c r="B12" s="44">
        <v>861</v>
      </c>
      <c r="C12" s="45" t="s">
        <v>172</v>
      </c>
      <c r="D12" s="46">
        <v>7066149.0999999996</v>
      </c>
      <c r="E12" s="46">
        <v>1199595.1000000001</v>
      </c>
      <c r="F12" s="50">
        <f t="shared" si="0"/>
        <v>16.976645737633813</v>
      </c>
      <c r="G12" s="46">
        <v>1549938.9</v>
      </c>
      <c r="H12" s="47">
        <f t="shared" si="1"/>
        <v>77.396283169613994</v>
      </c>
    </row>
    <row r="13" spans="1:8" ht="42.75" x14ac:dyDescent="0.25">
      <c r="A13" s="41" t="s">
        <v>200</v>
      </c>
      <c r="B13" s="41">
        <v>861</v>
      </c>
      <c r="C13" s="48" t="s">
        <v>201</v>
      </c>
      <c r="D13" s="42">
        <v>0</v>
      </c>
      <c r="E13" s="42">
        <v>-10200</v>
      </c>
      <c r="F13" s="49">
        <v>0</v>
      </c>
      <c r="G13" s="42">
        <v>-5989.1</v>
      </c>
      <c r="H13" s="43">
        <f t="shared" si="1"/>
        <v>170.30939540164633</v>
      </c>
    </row>
    <row r="14" spans="1:8" ht="42.75" x14ac:dyDescent="0.25">
      <c r="A14" s="41" t="s">
        <v>202</v>
      </c>
      <c r="B14" s="41">
        <v>861</v>
      </c>
      <c r="C14" s="48" t="s">
        <v>203</v>
      </c>
      <c r="D14" s="42">
        <v>0</v>
      </c>
      <c r="E14" s="42">
        <v>0</v>
      </c>
      <c r="F14" s="49">
        <v>0</v>
      </c>
      <c r="G14" s="42">
        <v>-5989.1</v>
      </c>
      <c r="H14" s="43">
        <f t="shared" si="1"/>
        <v>0</v>
      </c>
    </row>
    <row r="15" spans="1:8" ht="75" x14ac:dyDescent="0.25">
      <c r="A15" s="44" t="s">
        <v>204</v>
      </c>
      <c r="B15" s="44">
        <v>861</v>
      </c>
      <c r="C15" s="45" t="s">
        <v>205</v>
      </c>
      <c r="D15" s="46">
        <v>-90000</v>
      </c>
      <c r="E15" s="46">
        <v>-10200</v>
      </c>
      <c r="F15" s="50">
        <f t="shared" si="0"/>
        <v>11.333333333333332</v>
      </c>
      <c r="G15" s="46">
        <v>-6030</v>
      </c>
      <c r="H15" s="47">
        <f t="shared" si="1"/>
        <v>169.15422885572141</v>
      </c>
    </row>
    <row r="16" spans="1:8" ht="90" x14ac:dyDescent="0.25">
      <c r="A16" s="44" t="s">
        <v>206</v>
      </c>
      <c r="B16" s="44">
        <v>861</v>
      </c>
      <c r="C16" s="45" t="s">
        <v>207</v>
      </c>
      <c r="D16" s="46">
        <v>90000</v>
      </c>
      <c r="E16" s="46">
        <v>0</v>
      </c>
      <c r="F16" s="50">
        <f t="shared" si="0"/>
        <v>0</v>
      </c>
      <c r="G16" s="46">
        <v>0</v>
      </c>
      <c r="H16" s="47">
        <v>0</v>
      </c>
    </row>
  </sheetData>
  <mergeCells count="3">
    <mergeCell ref="A4:H4"/>
    <mergeCell ref="A6:C6"/>
    <mergeCell ref="A1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 фин-ния дефицита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2023-03-24T07:09:31Z</dcterms:modified>
</cp:coreProperties>
</file>