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МОНИТОРИНГ\На 1 октября\"/>
    </mc:Choice>
  </mc:AlternateContent>
  <bookViews>
    <workbookView xWindow="0" yWindow="0" windowWidth="18975" windowHeight="9225" activeTab="2"/>
  </bookViews>
  <sheets>
    <sheet name="Доходы" sheetId="2" r:id="rId1"/>
    <sheet name="Расходы" sheetId="1" r:id="rId2"/>
    <sheet name="Источники фин-я дефицита" sheetId="3" r:id="rId3"/>
  </sheets>
  <definedNames>
    <definedName name="APPT" localSheetId="1">Расходы!#REF!</definedName>
    <definedName name="FIO" localSheetId="1">Расходы!$D$14</definedName>
    <definedName name="LAST_CELL" localSheetId="1">Расходы!$H$68</definedName>
    <definedName name="SIGN" localSheetId="1">Расходы!$A$14:$F$15</definedName>
  </definedNames>
  <calcPr calcId="152511"/>
</workbook>
</file>

<file path=xl/calcChain.xml><?xml version="1.0" encoding="utf-8"?>
<calcChain xmlns="http://schemas.openxmlformats.org/spreadsheetml/2006/main">
  <c r="E16" i="3" l="1"/>
  <c r="G13" i="3"/>
  <c r="G12" i="3" s="1"/>
  <c r="H12" i="3" s="1"/>
  <c r="H11" i="3"/>
  <c r="F11" i="3"/>
  <c r="H10" i="3"/>
  <c r="F10" i="3"/>
  <c r="G9" i="3"/>
  <c r="G16" i="3" s="1"/>
  <c r="E9" i="3"/>
  <c r="F9" i="3" s="1"/>
  <c r="D9" i="3"/>
  <c r="D16" i="3" s="1"/>
  <c r="F8" i="3"/>
  <c r="F7" i="3"/>
  <c r="G6" i="3"/>
  <c r="E6" i="3"/>
  <c r="D6" i="3"/>
  <c r="H16" i="3" l="1"/>
  <c r="H9" i="3"/>
  <c r="H13" i="3"/>
  <c r="F16" i="3"/>
  <c r="G32" i="2"/>
  <c r="G13" i="2"/>
  <c r="G36" i="2" l="1"/>
  <c r="G35" i="2"/>
  <c r="E35" i="2"/>
  <c r="G34" i="2"/>
  <c r="E34" i="2"/>
  <c r="G33" i="2"/>
  <c r="E33" i="2"/>
  <c r="E32" i="2"/>
  <c r="G31" i="2"/>
  <c r="E31" i="2"/>
  <c r="F30" i="2"/>
  <c r="D30" i="2"/>
  <c r="C30" i="2"/>
  <c r="F29" i="2"/>
  <c r="D29" i="2"/>
  <c r="G29" i="2" s="1"/>
  <c r="C29" i="2"/>
  <c r="E28" i="2"/>
  <c r="G27" i="2"/>
  <c r="E27" i="2"/>
  <c r="G26" i="2"/>
  <c r="E26" i="2"/>
  <c r="G25" i="2"/>
  <c r="G24" i="2"/>
  <c r="E24" i="2"/>
  <c r="G23" i="2"/>
  <c r="E23" i="2"/>
  <c r="G22" i="2"/>
  <c r="E22" i="2"/>
  <c r="F20" i="2"/>
  <c r="D20" i="2"/>
  <c r="G20" i="2" s="1"/>
  <c r="C20" i="2"/>
  <c r="G19" i="2"/>
  <c r="G18" i="2"/>
  <c r="E18" i="2"/>
  <c r="G17" i="2"/>
  <c r="E17" i="2"/>
  <c r="G16" i="2"/>
  <c r="E16" i="2"/>
  <c r="E15" i="2" s="1"/>
  <c r="F15" i="2"/>
  <c r="D15" i="2"/>
  <c r="C15" i="2"/>
  <c r="G14" i="2"/>
  <c r="E14" i="2"/>
  <c r="E13" i="2"/>
  <c r="E11" i="2"/>
  <c r="F10" i="2"/>
  <c r="D10" i="2"/>
  <c r="E10" i="2" s="1"/>
  <c r="C10" i="2"/>
  <c r="G9" i="2"/>
  <c r="E9" i="2"/>
  <c r="F8" i="2"/>
  <c r="D8" i="2"/>
  <c r="C8" i="2"/>
  <c r="G7" i="2"/>
  <c r="E7" i="2"/>
  <c r="F6" i="2"/>
  <c r="D6" i="2"/>
  <c r="C6" i="2"/>
  <c r="C5" i="2" s="1"/>
  <c r="C4" i="2" s="1"/>
  <c r="F5" i="2"/>
  <c r="F4" i="2" s="1"/>
  <c r="G6" i="2" l="1"/>
  <c r="E8" i="2"/>
  <c r="G8" i="2"/>
  <c r="G15" i="2"/>
  <c r="E30" i="2"/>
  <c r="E20" i="2"/>
  <c r="G30" i="2"/>
  <c r="E6" i="2"/>
  <c r="G10" i="2"/>
  <c r="E29" i="2"/>
  <c r="D5" i="2"/>
  <c r="D4" i="2" s="1"/>
  <c r="G4" i="2" l="1"/>
  <c r="E4" i="2"/>
  <c r="G5" i="2"/>
  <c r="E5" i="2"/>
  <c r="D8" i="1" l="1"/>
  <c r="F9" i="1"/>
  <c r="D9" i="1"/>
  <c r="G9" i="1" s="1"/>
  <c r="C9" i="1"/>
  <c r="F16" i="1"/>
  <c r="D16" i="1"/>
  <c r="C16" i="1"/>
  <c r="F19" i="1"/>
  <c r="D19" i="1"/>
  <c r="C19" i="1"/>
  <c r="F23" i="1"/>
  <c r="D23" i="1"/>
  <c r="C23" i="1"/>
  <c r="F29" i="1"/>
  <c r="D29" i="1"/>
  <c r="C29" i="1"/>
  <c r="F33" i="1"/>
  <c r="D33" i="1"/>
  <c r="C33" i="1"/>
  <c r="F36" i="1"/>
  <c r="D36" i="1"/>
  <c r="C36" i="1"/>
  <c r="F42" i="1"/>
  <c r="D42" i="1"/>
  <c r="C42" i="1"/>
  <c r="F45" i="1"/>
  <c r="D45" i="1"/>
  <c r="C45" i="1"/>
  <c r="F49" i="1"/>
  <c r="D49" i="1"/>
  <c r="C49" i="1"/>
  <c r="F55" i="1"/>
  <c r="D55" i="1"/>
  <c r="C55" i="1"/>
  <c r="F62" i="1"/>
  <c r="F59" i="1"/>
  <c r="D59" i="1"/>
  <c r="C59" i="1"/>
  <c r="D62" i="1"/>
  <c r="C62" i="1"/>
  <c r="F8" i="1" l="1"/>
  <c r="G8" i="1" s="1"/>
  <c r="E9" i="1"/>
  <c r="C8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10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8" i="1"/>
</calcChain>
</file>

<file path=xl/sharedStrings.xml><?xml version="1.0" encoding="utf-8"?>
<sst xmlns="http://schemas.openxmlformats.org/spreadsheetml/2006/main" count="223" uniqueCount="216">
  <si>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</si>
  <si>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</si>
  <si>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</si>
  <si>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</si>
  <si>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</si>
  <si>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</si>
  <si>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</si>
  <si>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</si>
  <si>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</si>
  <si>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</si>
  <si>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</si>
  <si>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</si>
  <si>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</si>
  <si>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</si>
  <si>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</si>
  <si>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</si>
  <si>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</si>
  <si>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</si>
  <si>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</si>
  <si>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</si>
  <si>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</si>
  <si>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</si>
  <si>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</si>
  <si>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</si>
  <si>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</si>
  <si>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</si>
  <si>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</si>
  <si>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</si>
  <si>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</si>
  <si>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</si>
  <si>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</si>
  <si>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</si>
  <si>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</si>
  <si>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</si>
  <si>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</si>
  <si>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</si>
  <si>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</si>
  <si>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</si>
  <si>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</si>
  <si>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</si>
  <si>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</si>
  <si>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</si>
  <si>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</si>
  <si>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</si>
  <si>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</si>
  <si>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</si>
  <si>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</si>
  <si>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</si>
  <si>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</si>
  <si>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</si>
  <si>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</si>
  <si>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</si>
  <si>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</si>
  <si>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</si>
  <si>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</si>
  <si>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</si>
  <si>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</si>
  <si>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</si>
  <si>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</si>
  <si>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</si>
  <si>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</si>
  <si>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</si>
  <si>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</si>
  <si>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</si>
  <si>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</si>
  <si>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</si>
  <si>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</si>
  <si>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</si>
  <si>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</si>
  <si>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</si>
  <si>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</si>
  <si>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</si>
  <si>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</si>
  <si>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</si>
  <si>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</si>
  <si>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</si>
  <si>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</si>
  <si>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</si>
  <si>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</si>
  <si>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</si>
  <si>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</si>
  <si>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1301</t>
  </si>
  <si>
    <t>Обслуживание государственного (муниципального) внутреннего долга</t>
  </si>
  <si>
    <t>Код</t>
  </si>
  <si>
    <t>Наименование разделов, подразделов</t>
  </si>
  <si>
    <t>Темпы роста
к соответствующему периоду прошлого года, %</t>
  </si>
  <si>
    <t>Расходы бюджета - всего</t>
  </si>
  <si>
    <t>0100</t>
  </si>
  <si>
    <t>Общегосударсвенные расходы</t>
  </si>
  <si>
    <t>0200</t>
  </si>
  <si>
    <t>Национальная оборона</t>
  </si>
  <si>
    <t>0300</t>
  </si>
  <si>
    <t>Национальная безопасность</t>
  </si>
  <si>
    <t>0400</t>
  </si>
  <si>
    <t>Национальная экономика</t>
  </si>
  <si>
    <t>Жилищно-коммунальное хозяйство</t>
  </si>
  <si>
    <t>0600</t>
  </si>
  <si>
    <t>Охана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</si>
  <si>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</si>
  <si>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</si>
  <si>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</si>
  <si>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</si>
  <si>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</si>
  <si>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</si>
  <si>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</si>
  <si>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</si>
  <si>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</si>
  <si>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</si>
  <si>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</si>
  <si>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</si>
  <si>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1300</t>
  </si>
  <si>
    <t>Фактическое исполнение по состоянию на 01.10.2022 г., тыс. руб.</t>
  </si>
  <si>
    <t>Фактическое исполнение по состоянию на 01.10.2021 г., тыс.руб.</t>
  </si>
  <si>
    <t>0401</t>
  </si>
  <si>
    <t>Общеэкономические вопросы</t>
  </si>
  <si>
    <t>Бюджетные назначения на 2022 г., тыс. руб.</t>
  </si>
  <si>
    <t>% исполнения по состоянию на 01.10.2022 г.</t>
  </si>
  <si>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</si>
  <si>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</si>
  <si>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</si>
  <si>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</si>
  <si>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</si>
  <si>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</si>
  <si>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</si>
  <si>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</si>
  <si>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</si>
  <si>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</si>
  <si>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</si>
  <si>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</si>
  <si>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</si>
  <si>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</si>
  <si>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</si>
  <si>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</si>
  <si>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</si>
  <si>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</si>
  <si>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</si>
  <si>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</si>
  <si>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</si>
  <si>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</si>
  <si>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</si>
  <si>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</si>
  <si>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</si>
  <si>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</si>
  <si>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</si>
  <si>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</si>
  <si>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</si>
  <si>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</si>
  <si>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</si>
  <si>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</si>
  <si>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</si>
  <si>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</si>
  <si>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</si>
  <si>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</si>
  <si>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</si>
  <si>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</si>
  <si>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</si>
  <si>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</si>
  <si>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</si>
  <si>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</si>
  <si>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</si>
  <si>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</si>
  <si>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</si>
  <si>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</si>
  <si>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</si>
  <si>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</si>
  <si>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</si>
  <si>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</si>
  <si>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</si>
  <si>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 xml:space="preserve">Дотации бюджетам субъектов Российской Федерации 
и муниципальных образований
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</si>
  <si>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</si>
  <si>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</si>
  <si>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</si>
  <si>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</si>
  <si>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</si>
  <si>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</si>
  <si>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</si>
  <si>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</si>
  <si>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</si>
  <si>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бюджета, всего</t>
  </si>
  <si>
    <t>Налог, взимаемый в связи 
с применением патентной системы налогообложения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</si>
  <si>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</si>
  <si>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</si>
  <si>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
и нематериальных активов</t>
  </si>
  <si>
    <t>Субвенции бюджетам субъектов Российской Федерации 
и муниципальных образований</t>
  </si>
  <si>
    <t>Cведения об исполнении консолидированного бюджета Белгородского района по разделам и подразделам классификации расходов бюджета за девять месяцев 2022 года в сравнении с запланированными значениями на соответствующий финансовый год и с соответствующим периодом прошлого года</t>
  </si>
  <si>
    <t>Сведения об исполнении доходов консолидированного бюджета Белгородского района за девять месяцев 2022 года в сравнении с запланированными значениями на соответствующий финансовый год и с соответствующим периодом прошлого года</t>
  </si>
  <si>
    <t>Бюджетные назначения на 2022 г.,        тыс. руб.</t>
  </si>
  <si>
    <t>в 7,0 раз</t>
  </si>
  <si>
    <t>БЮДЖЕТНЫЕ АССИГНОВАНИЯ ПО ИСТОЧНИКАМ ДЕФИЦИТА КОНСОЛИДИРОВАННОГО БЮДЖЕТА БЕЛГОРОДСКОГО РАЙОНА ЗА ДЕВЯТЬ МЕСЯЦЕВ 2022 ГОДА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</si>
  <si>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</si>
  <si>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</si>
  <si>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</si>
  <si>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</si>
  <si>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</si>
  <si>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</si>
  <si>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</si>
  <si>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</si>
  <si>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</si>
  <si>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</si>
  <si>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</si>
  <si>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</si>
  <si>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</si>
  <si>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</si>
  <si>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</si>
  <si>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</si>
  <si>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</si>
  <si>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</si>
  <si>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</si>
  <si>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</si>
  <si>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</si>
  <si>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</si>
  <si>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</si>
  <si>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</si>
  <si>
    <t>Утвержденные бюджетные назначения на 2022 г., тыс. руб.</t>
  </si>
  <si>
    <t>Фактическое исполнения по состоянию на 01.10.2022 г., тыс. руб.</t>
  </si>
  <si>
    <t>Фактическое исполнения по состоянию на 01.10.2021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</si>
</sst>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7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5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0" fillId="2" borderId="0" xfId="0" applyFill="1"/>
    <xf numFmtId="49" fontId="0" fillId="2" borderId="0" xfId="0" applyNumberFormat="1" applyFill="1"/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3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15" fillId="0" borderId="3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 wrapText="1"/>
    </xf>
    <xf numFmtId="166" fontId="15" fillId="0" borderId="6" xfId="0" applyNumberFormat="1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L9" sqref="L9"/>
    </sheetView>
  </sheetViews>
  <sheetFormatPr defaultRowHeight="15" x14ac:dyDescent="0.25"/>
  <cols>
    <col min="1" max="1" width="21" customWidth="1"/>
    <col min="2" max="2" width="45.42578125" style="19" customWidth="1"/>
    <col min="3" max="3" width="16.140625" style="20" customWidth="1"/>
    <col min="4" max="4" width="15.85546875" style="20" customWidth="1"/>
    <col min="5" max="5" width="18" customWidth="1"/>
    <col min="6" max="6" width="17.140625" style="22" customWidth="1"/>
    <col min="7" max="7" width="20" customWidth="1"/>
  </cols>
  <sheetData>
    <row r="1" spans="1:9" ht="61.5" customHeight="1" x14ac:dyDescent="0.2">
      <c r="A1" s="49" t="s">
        <v>185</v>
      </c>
      <c r="B1" s="49"/>
      <c r="C1" s="49"/>
      <c r="D1" s="49"/>
      <c r="E1" s="49"/>
      <c r="F1" s="49"/>
      <c r="G1" s="49"/>
    </row>
    <row r="2" spans="1:9" ht="15.75" x14ac:dyDescent="0.2">
      <c r="A2" s="23"/>
      <c r="B2" s="23"/>
      <c r="C2" s="24"/>
      <c r="D2" s="24"/>
      <c r="E2" s="23"/>
      <c r="F2" s="25"/>
      <c r="G2" s="26"/>
    </row>
    <row r="3" spans="1:9" ht="102.75" customHeight="1" x14ac:dyDescent="0.2">
      <c r="A3" s="27" t="s">
        <v>117</v>
      </c>
      <c r="B3" s="27" t="s">
        <v>118</v>
      </c>
      <c r="C3" s="4" t="s">
        <v>186</v>
      </c>
      <c r="D3" s="4" t="s">
        <v>111</v>
      </c>
      <c r="E3" s="5" t="s">
        <v>116</v>
      </c>
      <c r="F3" s="7" t="s">
        <v>112</v>
      </c>
      <c r="G3" s="8" t="s">
        <v>85</v>
      </c>
    </row>
    <row r="4" spans="1:9" ht="27" customHeight="1" x14ac:dyDescent="0.2">
      <c r="A4" s="50" t="s">
        <v>178</v>
      </c>
      <c r="B4" s="51"/>
      <c r="C4" s="44">
        <f>C5+C29</f>
        <v>7820665.5</v>
      </c>
      <c r="D4" s="44">
        <f>D5+D29</f>
        <v>5501016.0999999996</v>
      </c>
      <c r="E4" s="45">
        <f t="shared" ref="E4:E11" si="0">D4/C4*100</f>
        <v>70.339488372185201</v>
      </c>
      <c r="F4" s="44">
        <f>F5+F29</f>
        <v>4458425.3</v>
      </c>
      <c r="G4" s="46">
        <f>D4/F4*100</f>
        <v>123.3847318244852</v>
      </c>
    </row>
    <row r="5" spans="1:9" ht="28.5" x14ac:dyDescent="0.2">
      <c r="A5" s="27" t="s">
        <v>119</v>
      </c>
      <c r="B5" s="27" t="s">
        <v>120</v>
      </c>
      <c r="C5" s="28">
        <f>C6+C8+C10+C18+C20+C24+C25+C26+C27+C28+C15</f>
        <v>2395583</v>
      </c>
      <c r="D5" s="28">
        <f>D6+D8+D10+D18+D20+D24+D25+D26+D27+D28+D15+D19</f>
        <v>1592842.9000000001</v>
      </c>
      <c r="E5" s="29">
        <f t="shared" si="0"/>
        <v>66.490824989157133</v>
      </c>
      <c r="F5" s="30">
        <f>F6+F8+F10+F18+F20+F24+F25+F26+F27+F28+F15+F19</f>
        <v>1301550.9000000001</v>
      </c>
      <c r="G5" s="31">
        <f>D5/F5*100</f>
        <v>122.38037713315705</v>
      </c>
      <c r="H5" s="17"/>
      <c r="I5" s="18"/>
    </row>
    <row r="6" spans="1:9" ht="28.5" x14ac:dyDescent="0.2">
      <c r="A6" s="27" t="s">
        <v>121</v>
      </c>
      <c r="B6" s="27" t="s">
        <v>122</v>
      </c>
      <c r="C6" s="28">
        <f>C7</f>
        <v>1316714</v>
      </c>
      <c r="D6" s="28">
        <f>D7</f>
        <v>1058883.3</v>
      </c>
      <c r="E6" s="29">
        <f t="shared" si="0"/>
        <v>80.418625457008886</v>
      </c>
      <c r="F6" s="30">
        <f>F7</f>
        <v>788274.2</v>
      </c>
      <c r="G6" s="31">
        <f t="shared" ref="G6:G10" si="1">D6/F6*100</f>
        <v>134.32931079058531</v>
      </c>
      <c r="H6" s="17"/>
    </row>
    <row r="7" spans="1:9" x14ac:dyDescent="0.2">
      <c r="A7" s="32" t="s">
        <v>123</v>
      </c>
      <c r="B7" s="32" t="s">
        <v>124</v>
      </c>
      <c r="C7" s="33">
        <v>1316714</v>
      </c>
      <c r="D7" s="33">
        <v>1058883.3</v>
      </c>
      <c r="E7" s="34">
        <f t="shared" si="0"/>
        <v>80.418625457008886</v>
      </c>
      <c r="F7" s="35">
        <v>788274.2</v>
      </c>
      <c r="G7" s="36">
        <f t="shared" si="1"/>
        <v>134.32931079058531</v>
      </c>
      <c r="H7" s="17"/>
    </row>
    <row r="8" spans="1:9" ht="42.75" x14ac:dyDescent="0.2">
      <c r="A8" s="27" t="s">
        <v>125</v>
      </c>
      <c r="B8" s="27" t="s">
        <v>126</v>
      </c>
      <c r="C8" s="28">
        <f>C9</f>
        <v>89983</v>
      </c>
      <c r="D8" s="28">
        <f>D9</f>
        <v>77392.399999999994</v>
      </c>
      <c r="E8" s="29">
        <f t="shared" si="0"/>
        <v>86.007801473611678</v>
      </c>
      <c r="F8" s="30">
        <f>F9</f>
        <v>64134.6</v>
      </c>
      <c r="G8" s="31">
        <f t="shared" si="1"/>
        <v>120.67183704271953</v>
      </c>
      <c r="H8" s="17"/>
    </row>
    <row r="9" spans="1:9" ht="45" x14ac:dyDescent="0.2">
      <c r="A9" s="32" t="s">
        <v>127</v>
      </c>
      <c r="B9" s="32" t="s">
        <v>128</v>
      </c>
      <c r="C9" s="33">
        <v>89983</v>
      </c>
      <c r="D9" s="33">
        <v>77392.399999999994</v>
      </c>
      <c r="E9" s="34">
        <f t="shared" si="0"/>
        <v>86.007801473611678</v>
      </c>
      <c r="F9" s="35">
        <v>64134.6</v>
      </c>
      <c r="G9" s="36">
        <f t="shared" si="1"/>
        <v>120.67183704271953</v>
      </c>
      <c r="H9" s="17"/>
    </row>
    <row r="10" spans="1:9" ht="28.5" x14ac:dyDescent="0.2">
      <c r="A10" s="27" t="s">
        <v>129</v>
      </c>
      <c r="B10" s="27" t="s">
        <v>130</v>
      </c>
      <c r="C10" s="28">
        <f>C11+C12+C13+C14</f>
        <v>76977</v>
      </c>
      <c r="D10" s="28">
        <f>D11+D12+D13+D14</f>
        <v>66546.399999999994</v>
      </c>
      <c r="E10" s="29">
        <f t="shared" si="0"/>
        <v>86.449718747158229</v>
      </c>
      <c r="F10" s="30">
        <f>F11+F12+F13+F14</f>
        <v>60030.7</v>
      </c>
      <c r="G10" s="31">
        <f t="shared" si="1"/>
        <v>110.85394639742665</v>
      </c>
      <c r="H10" s="17"/>
    </row>
    <row r="11" spans="1:9" ht="30" x14ac:dyDescent="0.2">
      <c r="A11" s="32" t="s">
        <v>131</v>
      </c>
      <c r="B11" s="32" t="s">
        <v>132</v>
      </c>
      <c r="C11" s="33">
        <v>21148</v>
      </c>
      <c r="D11" s="33">
        <v>22296.5</v>
      </c>
      <c r="E11" s="34">
        <f t="shared" si="0"/>
        <v>105.43077359561188</v>
      </c>
      <c r="F11" s="35">
        <v>0</v>
      </c>
      <c r="G11" s="36">
        <v>0</v>
      </c>
      <c r="H11" s="17"/>
    </row>
    <row r="12" spans="1:9" ht="30" x14ac:dyDescent="0.2">
      <c r="A12" s="32" t="s">
        <v>133</v>
      </c>
      <c r="B12" s="32" t="s">
        <v>134</v>
      </c>
      <c r="C12" s="33">
        <v>0</v>
      </c>
      <c r="D12" s="33">
        <v>-4063</v>
      </c>
      <c r="E12" s="34">
        <v>0</v>
      </c>
      <c r="F12" s="35">
        <v>19852.3</v>
      </c>
      <c r="G12" s="36">
        <v>0</v>
      </c>
      <c r="H12" s="17"/>
    </row>
    <row r="13" spans="1:9" x14ac:dyDescent="0.2">
      <c r="A13" s="32" t="s">
        <v>135</v>
      </c>
      <c r="B13" s="32" t="s">
        <v>136</v>
      </c>
      <c r="C13" s="33">
        <v>5808</v>
      </c>
      <c r="D13" s="33">
        <v>11875.7</v>
      </c>
      <c r="E13" s="34">
        <f>D13/C13*100</f>
        <v>204.47141873278238</v>
      </c>
      <c r="F13" s="35">
        <v>4508.2</v>
      </c>
      <c r="G13" s="36">
        <f t="shared" ref="G13" si="2">D13/F13*100</f>
        <v>263.42442660041706</v>
      </c>
      <c r="H13" s="17"/>
    </row>
    <row r="14" spans="1:9" ht="45" x14ac:dyDescent="0.2">
      <c r="A14" s="32" t="s">
        <v>137</v>
      </c>
      <c r="B14" s="32" t="s">
        <v>179</v>
      </c>
      <c r="C14" s="33">
        <v>50021</v>
      </c>
      <c r="D14" s="33">
        <v>36437.199999999997</v>
      </c>
      <c r="E14" s="34">
        <f>D14/C14*100</f>
        <v>72.843805601647304</v>
      </c>
      <c r="F14" s="35">
        <v>35670.199999999997</v>
      </c>
      <c r="G14" s="36">
        <f t="shared" ref="G14:G17" si="3">D14/F14*100</f>
        <v>102.15025427387567</v>
      </c>
      <c r="H14" s="17"/>
    </row>
    <row r="15" spans="1:9" ht="14.25" x14ac:dyDescent="0.2">
      <c r="A15" s="27" t="s">
        <v>138</v>
      </c>
      <c r="B15" s="27" t="s">
        <v>139</v>
      </c>
      <c r="C15" s="28">
        <f>C16+C17</f>
        <v>657013</v>
      </c>
      <c r="D15" s="28">
        <f t="shared" ref="D15:F15" si="4">D16+D17</f>
        <v>223463</v>
      </c>
      <c r="E15" s="37">
        <f t="shared" si="4"/>
        <v>57.387923267928677</v>
      </c>
      <c r="F15" s="37">
        <f t="shared" si="4"/>
        <v>205934.59999999998</v>
      </c>
      <c r="G15" s="31">
        <f t="shared" si="3"/>
        <v>108.51163427612455</v>
      </c>
      <c r="H15" s="17"/>
    </row>
    <row r="16" spans="1:9" x14ac:dyDescent="0.2">
      <c r="A16" s="32" t="s">
        <v>140</v>
      </c>
      <c r="B16" s="32" t="s">
        <v>141</v>
      </c>
      <c r="C16" s="33">
        <v>176574</v>
      </c>
      <c r="D16" s="33">
        <v>30362.7</v>
      </c>
      <c r="E16" s="29">
        <f t="shared" ref="E16:E17" si="5">D16/C16*100</f>
        <v>17.195453464269939</v>
      </c>
      <c r="F16" s="35">
        <v>26044.3</v>
      </c>
      <c r="G16" s="36">
        <f t="shared" si="3"/>
        <v>116.58097933137002</v>
      </c>
      <c r="H16" s="17"/>
    </row>
    <row r="17" spans="1:8" x14ac:dyDescent="0.2">
      <c r="A17" s="32" t="s">
        <v>142</v>
      </c>
      <c r="B17" s="32" t="s">
        <v>143</v>
      </c>
      <c r="C17" s="33">
        <v>480439</v>
      </c>
      <c r="D17" s="33">
        <v>193100.3</v>
      </c>
      <c r="E17" s="29">
        <f t="shared" si="5"/>
        <v>40.192469803658739</v>
      </c>
      <c r="F17" s="35">
        <v>179890.3</v>
      </c>
      <c r="G17" s="36">
        <f t="shared" si="3"/>
        <v>107.34336426144155</v>
      </c>
      <c r="H17" s="17"/>
    </row>
    <row r="18" spans="1:8" ht="28.5" x14ac:dyDescent="0.2">
      <c r="A18" s="27" t="s">
        <v>144</v>
      </c>
      <c r="B18" s="27" t="s">
        <v>145</v>
      </c>
      <c r="C18" s="28">
        <v>20965</v>
      </c>
      <c r="D18" s="28">
        <v>16992.5</v>
      </c>
      <c r="E18" s="29">
        <f>D18/C18*100</f>
        <v>81.051752921535893</v>
      </c>
      <c r="F18" s="30">
        <v>14659.8</v>
      </c>
      <c r="G18" s="31">
        <f>D18/F18*100</f>
        <v>115.91222254055309</v>
      </c>
      <c r="H18" s="17"/>
    </row>
    <row r="19" spans="1:8" ht="28.5" x14ac:dyDescent="0.2">
      <c r="A19" s="38" t="s">
        <v>146</v>
      </c>
      <c r="B19" s="38" t="s">
        <v>147</v>
      </c>
      <c r="C19" s="28">
        <v>0</v>
      </c>
      <c r="D19" s="28">
        <v>-26.4</v>
      </c>
      <c r="E19" s="29">
        <v>0</v>
      </c>
      <c r="F19" s="30">
        <v>-394.2</v>
      </c>
      <c r="G19" s="31">
        <f>D19/F19*100</f>
        <v>6.6971080669710803</v>
      </c>
      <c r="H19" s="17"/>
    </row>
    <row r="20" spans="1:8" ht="42.75" x14ac:dyDescent="0.2">
      <c r="A20" s="27" t="s">
        <v>148</v>
      </c>
      <c r="B20" s="27" t="s">
        <v>149</v>
      </c>
      <c r="C20" s="28">
        <f>C21+C22+C23</f>
        <v>129289</v>
      </c>
      <c r="D20" s="28">
        <f>D21+D22+D23</f>
        <v>95292.800000000003</v>
      </c>
      <c r="E20" s="29">
        <f>D20/C20*100</f>
        <v>73.705264949067598</v>
      </c>
      <c r="F20" s="30">
        <f>F21+F22+F23</f>
        <v>95113.8</v>
      </c>
      <c r="G20" s="31">
        <f>D20/F20*100</f>
        <v>100.18819561409596</v>
      </c>
      <c r="H20" s="17"/>
    </row>
    <row r="21" spans="1:8" ht="30" x14ac:dyDescent="0.2">
      <c r="A21" s="32" t="s">
        <v>150</v>
      </c>
      <c r="B21" s="32" t="s">
        <v>151</v>
      </c>
      <c r="C21" s="33">
        <v>0</v>
      </c>
      <c r="D21" s="33">
        <v>0</v>
      </c>
      <c r="E21" s="34">
        <v>0</v>
      </c>
      <c r="F21" s="35">
        <v>0</v>
      </c>
      <c r="G21" s="36">
        <v>0</v>
      </c>
      <c r="H21" s="17"/>
    </row>
    <row r="22" spans="1:8" ht="120" x14ac:dyDescent="0.2">
      <c r="A22" s="32" t="s">
        <v>152</v>
      </c>
      <c r="B22" s="32" t="s">
        <v>180</v>
      </c>
      <c r="C22" s="33">
        <v>122742</v>
      </c>
      <c r="D22" s="33">
        <v>89999.1</v>
      </c>
      <c r="E22" s="34">
        <f>D22/C22*100</f>
        <v>73.323801143862738</v>
      </c>
      <c r="F22" s="35">
        <v>90660</v>
      </c>
      <c r="G22" s="36">
        <f t="shared" ref="G22:G23" si="6">D22/F22*100</f>
        <v>99.271012574454005</v>
      </c>
      <c r="H22" s="17"/>
    </row>
    <row r="23" spans="1:8" ht="105" x14ac:dyDescent="0.2">
      <c r="A23" s="32" t="s">
        <v>153</v>
      </c>
      <c r="B23" s="32" t="s">
        <v>181</v>
      </c>
      <c r="C23" s="33">
        <v>6547</v>
      </c>
      <c r="D23" s="33">
        <v>5293.7</v>
      </c>
      <c r="E23" s="34">
        <f>D23/C23*100</f>
        <v>80.856881014204973</v>
      </c>
      <c r="F23" s="35">
        <v>4453.8</v>
      </c>
      <c r="G23" s="36">
        <f t="shared" si="6"/>
        <v>118.85805379675783</v>
      </c>
      <c r="H23" s="17"/>
    </row>
    <row r="24" spans="1:8" ht="28.5" x14ac:dyDescent="0.2">
      <c r="A24" s="39" t="s">
        <v>154</v>
      </c>
      <c r="B24" s="39" t="s">
        <v>155</v>
      </c>
      <c r="C24" s="40">
        <v>3260</v>
      </c>
      <c r="D24" s="40">
        <v>1841.2</v>
      </c>
      <c r="E24" s="41">
        <f>D24/C24*100</f>
        <v>56.478527607361961</v>
      </c>
      <c r="F24" s="42">
        <v>1152.9000000000001</v>
      </c>
      <c r="G24" s="31">
        <f>D24/F24*100</f>
        <v>159.70162199670395</v>
      </c>
      <c r="H24" s="17"/>
    </row>
    <row r="25" spans="1:8" ht="28.5" x14ac:dyDescent="0.2">
      <c r="A25" s="27" t="s">
        <v>156</v>
      </c>
      <c r="B25" s="27" t="s">
        <v>157</v>
      </c>
      <c r="C25" s="28">
        <v>9455</v>
      </c>
      <c r="D25" s="28">
        <v>3390.1</v>
      </c>
      <c r="E25" s="29">
        <v>0</v>
      </c>
      <c r="F25" s="30">
        <v>5275.3</v>
      </c>
      <c r="G25" s="31">
        <f>D25/F25*100</f>
        <v>64.263643773813811</v>
      </c>
      <c r="H25" s="17"/>
    </row>
    <row r="26" spans="1:8" ht="28.5" x14ac:dyDescent="0.2">
      <c r="A26" s="39" t="s">
        <v>158</v>
      </c>
      <c r="B26" s="39" t="s">
        <v>182</v>
      </c>
      <c r="C26" s="40">
        <v>79278</v>
      </c>
      <c r="D26" s="40">
        <v>33597.1</v>
      </c>
      <c r="E26" s="41">
        <f t="shared" ref="E26:E35" si="7">D26/C26*100</f>
        <v>42.378844067711093</v>
      </c>
      <c r="F26" s="42">
        <v>61074.8</v>
      </c>
      <c r="G26" s="43">
        <f t="shared" ref="G26" si="8">D26/F26*100</f>
        <v>55.009758525611204</v>
      </c>
      <c r="H26" s="17"/>
    </row>
    <row r="27" spans="1:8" ht="28.5" x14ac:dyDescent="0.2">
      <c r="A27" s="27" t="s">
        <v>159</v>
      </c>
      <c r="B27" s="27" t="s">
        <v>160</v>
      </c>
      <c r="C27" s="28">
        <v>7006</v>
      </c>
      <c r="D27" s="28">
        <v>8901.7999999999993</v>
      </c>
      <c r="E27" s="29">
        <f t="shared" si="7"/>
        <v>127.05966314587496</v>
      </c>
      <c r="F27" s="30">
        <v>5351.5</v>
      </c>
      <c r="G27" s="31">
        <f>D27/F27*100</f>
        <v>166.34214706157152</v>
      </c>
      <c r="H27" s="17"/>
    </row>
    <row r="28" spans="1:8" ht="28.5" x14ac:dyDescent="0.2">
      <c r="A28" s="27" t="s">
        <v>161</v>
      </c>
      <c r="B28" s="27" t="s">
        <v>162</v>
      </c>
      <c r="C28" s="28">
        <v>5643</v>
      </c>
      <c r="D28" s="28">
        <v>6568.7</v>
      </c>
      <c r="E28" s="29">
        <f t="shared" si="7"/>
        <v>116.40439482544744</v>
      </c>
      <c r="F28" s="30">
        <v>942.9</v>
      </c>
      <c r="G28" s="31" t="s">
        <v>187</v>
      </c>
      <c r="H28" s="17"/>
    </row>
    <row r="29" spans="1:8" ht="28.5" x14ac:dyDescent="0.2">
      <c r="A29" s="27" t="s">
        <v>163</v>
      </c>
      <c r="B29" s="27" t="s">
        <v>164</v>
      </c>
      <c r="C29" s="28">
        <f>C31+C32+C33+C34+C35</f>
        <v>5425082.5</v>
      </c>
      <c r="D29" s="28">
        <f>D31+D32+D33+D34+D35</f>
        <v>3908173.1999999997</v>
      </c>
      <c r="E29" s="29">
        <f t="shared" si="7"/>
        <v>72.038963462767612</v>
      </c>
      <c r="F29" s="30">
        <f>F31+F32+F33+F34+F36+F35</f>
        <v>3156874.4</v>
      </c>
      <c r="G29" s="31">
        <f>D29/F29*100</f>
        <v>123.79881822349346</v>
      </c>
      <c r="H29" s="17"/>
    </row>
    <row r="30" spans="1:8" ht="42.75" x14ac:dyDescent="0.2">
      <c r="A30" s="27" t="s">
        <v>165</v>
      </c>
      <c r="B30" s="27" t="s">
        <v>166</v>
      </c>
      <c r="C30" s="28">
        <f>C31+C32+C33+C34</f>
        <v>5412194.5</v>
      </c>
      <c r="D30" s="28">
        <f>D31+D32+D33+D34</f>
        <v>3908054.0999999996</v>
      </c>
      <c r="E30" s="29">
        <f t="shared" si="7"/>
        <v>72.208308478196784</v>
      </c>
      <c r="F30" s="30">
        <f>F31+F32+F33+F34</f>
        <v>3156737.2</v>
      </c>
      <c r="G30" s="31">
        <f>D30/F30*100</f>
        <v>123.80042595880327</v>
      </c>
      <c r="H30" s="17"/>
    </row>
    <row r="31" spans="1:8" ht="57" x14ac:dyDescent="0.2">
      <c r="A31" s="39" t="s">
        <v>167</v>
      </c>
      <c r="B31" s="39" t="s">
        <v>168</v>
      </c>
      <c r="C31" s="40">
        <v>714240.1</v>
      </c>
      <c r="D31" s="40">
        <v>537909.19999999995</v>
      </c>
      <c r="E31" s="41">
        <f t="shared" si="7"/>
        <v>75.312097430541911</v>
      </c>
      <c r="F31" s="42">
        <v>476644.8</v>
      </c>
      <c r="G31" s="31">
        <f t="shared" ref="G31:G32" si="9">D31/F31*100</f>
        <v>112.85326096078252</v>
      </c>
      <c r="H31" s="17"/>
    </row>
    <row r="32" spans="1:8" ht="42.75" x14ac:dyDescent="0.2">
      <c r="A32" s="27" t="s">
        <v>169</v>
      </c>
      <c r="B32" s="27" t="s">
        <v>170</v>
      </c>
      <c r="C32" s="28">
        <v>1279154.1000000001</v>
      </c>
      <c r="D32" s="28">
        <v>793735.6</v>
      </c>
      <c r="E32" s="29">
        <f t="shared" si="7"/>
        <v>62.051601132342057</v>
      </c>
      <c r="F32" s="30">
        <v>348222.2</v>
      </c>
      <c r="G32" s="31">
        <f t="shared" si="9"/>
        <v>227.93940191061913</v>
      </c>
      <c r="H32" s="17"/>
    </row>
    <row r="33" spans="1:8" ht="42.75" x14ac:dyDescent="0.2">
      <c r="A33" s="39" t="s">
        <v>171</v>
      </c>
      <c r="B33" s="39" t="s">
        <v>183</v>
      </c>
      <c r="C33" s="40">
        <v>3113947.2</v>
      </c>
      <c r="D33" s="40">
        <v>2346760.5</v>
      </c>
      <c r="E33" s="41">
        <f t="shared" si="7"/>
        <v>75.362886692491116</v>
      </c>
      <c r="F33" s="42">
        <v>2152245.6</v>
      </c>
      <c r="G33" s="31">
        <f t="shared" ref="G33" si="10">D33/F33*100</f>
        <v>109.03776502086937</v>
      </c>
      <c r="H33" s="17"/>
    </row>
    <row r="34" spans="1:8" ht="28.5" x14ac:dyDescent="0.2">
      <c r="A34" s="27" t="s">
        <v>172</v>
      </c>
      <c r="B34" s="27" t="s">
        <v>173</v>
      </c>
      <c r="C34" s="28">
        <v>304853.09999999998</v>
      </c>
      <c r="D34" s="28">
        <v>229648.8</v>
      </c>
      <c r="E34" s="29">
        <f t="shared" si="7"/>
        <v>75.330970884009389</v>
      </c>
      <c r="F34" s="30">
        <v>179624.6</v>
      </c>
      <c r="G34" s="31">
        <f>D34/F34*100</f>
        <v>127.84930349183796</v>
      </c>
      <c r="H34" s="17"/>
    </row>
    <row r="35" spans="1:8" ht="28.5" x14ac:dyDescent="0.2">
      <c r="A35" s="27" t="s">
        <v>174</v>
      </c>
      <c r="B35" s="27" t="s">
        <v>175</v>
      </c>
      <c r="C35" s="28">
        <v>12888</v>
      </c>
      <c r="D35" s="28">
        <v>119.1</v>
      </c>
      <c r="E35" s="29">
        <f t="shared" si="7"/>
        <v>0.92411545623836111</v>
      </c>
      <c r="F35" s="30">
        <v>257.39999999999998</v>
      </c>
      <c r="G35" s="31">
        <f>D35/F35*100</f>
        <v>46.270396270396276</v>
      </c>
      <c r="H35" s="17"/>
    </row>
    <row r="36" spans="1:8" ht="57" x14ac:dyDescent="0.2">
      <c r="A36" s="27" t="s">
        <v>176</v>
      </c>
      <c r="B36" s="27" t="s">
        <v>177</v>
      </c>
      <c r="C36" s="28">
        <v>0</v>
      </c>
      <c r="D36" s="28">
        <v>0</v>
      </c>
      <c r="E36" s="29">
        <v>0</v>
      </c>
      <c r="F36" s="30">
        <v>-120.2</v>
      </c>
      <c r="G36" s="31">
        <f>D36/F36*100</f>
        <v>0</v>
      </c>
      <c r="H36" s="17"/>
    </row>
    <row r="37" spans="1:8" x14ac:dyDescent="0.25">
      <c r="D37" s="21"/>
    </row>
  </sheetData>
  <mergeCells count="2">
    <mergeCell ref="A1:G1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3"/>
  <sheetViews>
    <sheetView showGridLines="0" workbookViewId="0">
      <selection activeCell="L60" sqref="L60"/>
    </sheetView>
  </sheetViews>
  <sheetFormatPr defaultRowHeight="12.75" customHeight="1" outlineLevelRow="1" x14ac:dyDescent="0.2"/>
  <cols>
    <col min="1" max="1" width="10.28515625" customWidth="1"/>
    <col min="2" max="2" width="36" customWidth="1"/>
    <col min="3" max="3" width="18.42578125" customWidth="1"/>
    <col min="4" max="4" width="17.7109375" customWidth="1"/>
    <col min="5" max="5" width="18.140625" customWidth="1"/>
    <col min="6" max="6" width="17.140625" customWidth="1"/>
    <col min="7" max="7" width="20" customWidth="1"/>
    <col min="8" max="8" width="14.5703125" customWidth="1"/>
  </cols>
  <sheetData>
    <row r="1" spans="1:8" x14ac:dyDescent="0.2">
      <c r="A1" s="53"/>
      <c r="B1" s="53"/>
      <c r="C1" s="53"/>
      <c r="D1" s="53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4.25" x14ac:dyDescent="0.2">
      <c r="A3" s="54" t="s">
        <v>184</v>
      </c>
      <c r="B3" s="54"/>
      <c r="C3" s="54"/>
      <c r="D3" s="54"/>
      <c r="E3" s="54"/>
      <c r="F3" s="54"/>
      <c r="G3" s="54"/>
      <c r="H3" s="2"/>
    </row>
    <row r="4" spans="1:8" ht="14.25" x14ac:dyDescent="0.2">
      <c r="A4" s="54"/>
      <c r="B4" s="54"/>
      <c r="C4" s="54"/>
      <c r="D4" s="54"/>
      <c r="E4" s="54"/>
      <c r="F4" s="54"/>
      <c r="G4" s="54"/>
      <c r="H4" s="2"/>
    </row>
    <row r="5" spans="1:8" ht="27" customHeight="1" x14ac:dyDescent="0.2">
      <c r="A5" s="54"/>
      <c r="B5" s="54"/>
      <c r="C5" s="54"/>
      <c r="D5" s="54"/>
      <c r="E5" s="54"/>
      <c r="F5" s="54"/>
      <c r="G5" s="54"/>
      <c r="H5" s="1"/>
    </row>
    <row r="6" spans="1:8" x14ac:dyDescent="0.2">
      <c r="A6" s="3"/>
      <c r="B6" s="3"/>
      <c r="C6" s="3"/>
      <c r="D6" s="3"/>
      <c r="E6" s="3"/>
      <c r="F6" s="3"/>
      <c r="G6" s="1"/>
      <c r="H6" s="1"/>
    </row>
    <row r="7" spans="1:8" ht="94.5" customHeight="1" x14ac:dyDescent="0.2">
      <c r="A7" s="4" t="s">
        <v>83</v>
      </c>
      <c r="B7" s="4" t="s">
        <v>84</v>
      </c>
      <c r="C7" s="4" t="s">
        <v>115</v>
      </c>
      <c r="D7" s="4" t="s">
        <v>111</v>
      </c>
      <c r="E7" s="5" t="s">
        <v>116</v>
      </c>
      <c r="F7" s="7" t="s">
        <v>112</v>
      </c>
      <c r="G7" s="8" t="s">
        <v>85</v>
      </c>
    </row>
    <row r="8" spans="1:8" ht="29.25" customHeight="1" x14ac:dyDescent="0.2">
      <c r="A8" s="52" t="s">
        <v>86</v>
      </c>
      <c r="B8" s="52"/>
      <c r="C8" s="47">
        <f>C9+C16+C19+C23+C29+C33+C36+C42+C45+C49+C55+C59+C62</f>
        <v>7903876.04</v>
      </c>
      <c r="D8" s="47">
        <f>D9+D16+D19+D23+D29+D33+D36+D42+D45+D49+D55+D59+D62</f>
        <v>5529578.5399999991</v>
      </c>
      <c r="E8" s="48">
        <f>D8/C8*100</f>
        <v>69.960339863832161</v>
      </c>
      <c r="F8" s="47">
        <f>F9+F16+F19+F23+F29+F33+F36+F42+F45+F49+F55+F59+F62</f>
        <v>4587608.3999999994</v>
      </c>
      <c r="G8" s="48">
        <f>D8/F8*100</f>
        <v>120.53292386507968</v>
      </c>
      <c r="H8" s="14"/>
    </row>
    <row r="9" spans="1:8" ht="19.5" customHeight="1" x14ac:dyDescent="0.2">
      <c r="A9" s="4" t="s">
        <v>87</v>
      </c>
      <c r="B9" s="4" t="s">
        <v>88</v>
      </c>
      <c r="C9" s="9">
        <f>SUM(C10:C15)</f>
        <v>318451.42</v>
      </c>
      <c r="D9" s="9">
        <f>SUM(D10:D15)</f>
        <v>220972.81</v>
      </c>
      <c r="E9" s="12">
        <f>D9/C9*100</f>
        <v>69.389802061488695</v>
      </c>
      <c r="F9" s="9">
        <f>SUM(F10:F15)</f>
        <v>196981.30000000002</v>
      </c>
      <c r="G9" s="15">
        <f>D9/F9*100</f>
        <v>112.17958760552395</v>
      </c>
    </row>
    <row r="10" spans="1:8" ht="90" outlineLevel="1" x14ac:dyDescent="0.2">
      <c r="A10" s="6" t="s">
        <v>0</v>
      </c>
      <c r="B10" s="6" t="s">
        <v>1</v>
      </c>
      <c r="C10" s="10">
        <v>266603.94</v>
      </c>
      <c r="D10" s="10">
        <v>190863.27</v>
      </c>
      <c r="E10" s="11">
        <f t="shared" ref="E10:E63" si="0">D10/C10*100</f>
        <v>71.590566140920501</v>
      </c>
      <c r="F10" s="10">
        <v>172374.43</v>
      </c>
      <c r="G10" s="16">
        <f>D10/F10*100</f>
        <v>110.72597600467773</v>
      </c>
    </row>
    <row r="11" spans="1:8" ht="15" outlineLevel="1" x14ac:dyDescent="0.2">
      <c r="A11" s="6" t="s">
        <v>2</v>
      </c>
      <c r="B11" s="6" t="s">
        <v>3</v>
      </c>
      <c r="C11" s="10">
        <v>306</v>
      </c>
      <c r="D11" s="10">
        <v>0</v>
      </c>
      <c r="E11" s="11">
        <f t="shared" si="0"/>
        <v>0</v>
      </c>
      <c r="F11" s="10">
        <v>27.5</v>
      </c>
      <c r="G11" s="16">
        <f t="shared" ref="G11:G61" si="1">D11/F11*100</f>
        <v>0</v>
      </c>
    </row>
    <row r="12" spans="1:8" ht="75" outlineLevel="1" x14ac:dyDescent="0.2">
      <c r="A12" s="6" t="s">
        <v>4</v>
      </c>
      <c r="B12" s="6" t="s">
        <v>5</v>
      </c>
      <c r="C12" s="10">
        <v>26270</v>
      </c>
      <c r="D12" s="10">
        <v>17811.41</v>
      </c>
      <c r="E12" s="11">
        <f t="shared" si="0"/>
        <v>67.801332318233733</v>
      </c>
      <c r="F12" s="10">
        <v>15364.78</v>
      </c>
      <c r="G12" s="16">
        <f t="shared" si="1"/>
        <v>115.92362533013814</v>
      </c>
    </row>
    <row r="13" spans="1:8" ht="30" outlineLevel="1" x14ac:dyDescent="0.2">
      <c r="A13" s="6" t="s">
        <v>6</v>
      </c>
      <c r="B13" s="6" t="s">
        <v>7</v>
      </c>
      <c r="C13" s="10">
        <v>3794.73</v>
      </c>
      <c r="D13" s="10">
        <v>2856.51</v>
      </c>
      <c r="E13" s="11">
        <f t="shared" si="0"/>
        <v>75.275711315429561</v>
      </c>
      <c r="F13" s="10">
        <v>2492.64</v>
      </c>
      <c r="G13" s="16">
        <f t="shared" si="1"/>
        <v>114.59777585210861</v>
      </c>
    </row>
    <row r="14" spans="1:8" ht="15" outlineLevel="1" x14ac:dyDescent="0.2">
      <c r="A14" s="6" t="s">
        <v>8</v>
      </c>
      <c r="B14" s="6" t="s">
        <v>9</v>
      </c>
      <c r="C14" s="10">
        <v>4761.6400000000003</v>
      </c>
      <c r="D14" s="10">
        <v>0</v>
      </c>
      <c r="E14" s="11">
        <f t="shared" si="0"/>
        <v>0</v>
      </c>
      <c r="F14" s="11">
        <v>0</v>
      </c>
      <c r="G14" s="11">
        <v>0</v>
      </c>
    </row>
    <row r="15" spans="1:8" ht="30" outlineLevel="1" x14ac:dyDescent="0.2">
      <c r="A15" s="6" t="s">
        <v>10</v>
      </c>
      <c r="B15" s="6" t="s">
        <v>11</v>
      </c>
      <c r="C15" s="10">
        <v>16715.11</v>
      </c>
      <c r="D15" s="10">
        <v>9441.6200000000008</v>
      </c>
      <c r="E15" s="11">
        <f t="shared" si="0"/>
        <v>56.485539131959051</v>
      </c>
      <c r="F15" s="10">
        <v>6721.95</v>
      </c>
      <c r="G15" s="16">
        <f t="shared" si="1"/>
        <v>140.45953927059858</v>
      </c>
    </row>
    <row r="16" spans="1:8" ht="25.5" customHeight="1" x14ac:dyDescent="0.2">
      <c r="A16" s="4" t="s">
        <v>89</v>
      </c>
      <c r="B16" s="4" t="s">
        <v>90</v>
      </c>
      <c r="C16" s="9">
        <f>C17+C18</f>
        <v>7837.2</v>
      </c>
      <c r="D16" s="9">
        <f>D17+D18</f>
        <v>4600.9400000000005</v>
      </c>
      <c r="E16" s="12">
        <f t="shared" si="0"/>
        <v>58.706425764303582</v>
      </c>
      <c r="F16" s="9">
        <f>F17+F18</f>
        <v>4423.0199999999995</v>
      </c>
      <c r="G16" s="15">
        <f t="shared" si="1"/>
        <v>104.02259089943074</v>
      </c>
    </row>
    <row r="17" spans="1:7" ht="30" outlineLevel="1" x14ac:dyDescent="0.2">
      <c r="A17" s="6" t="s">
        <v>12</v>
      </c>
      <c r="B17" s="6" t="s">
        <v>13</v>
      </c>
      <c r="C17" s="10">
        <v>6856.5</v>
      </c>
      <c r="D17" s="10">
        <v>4415.6000000000004</v>
      </c>
      <c r="E17" s="11">
        <f t="shared" si="0"/>
        <v>64.400204185809102</v>
      </c>
      <c r="F17" s="10">
        <v>4090.08</v>
      </c>
      <c r="G17" s="16">
        <f t="shared" si="1"/>
        <v>107.95876853264485</v>
      </c>
    </row>
    <row r="18" spans="1:7" ht="30" outlineLevel="1" x14ac:dyDescent="0.2">
      <c r="A18" s="6" t="s">
        <v>14</v>
      </c>
      <c r="B18" s="6" t="s">
        <v>15</v>
      </c>
      <c r="C18" s="10">
        <v>980.7</v>
      </c>
      <c r="D18" s="10">
        <v>185.34</v>
      </c>
      <c r="E18" s="11">
        <f t="shared" si="0"/>
        <v>18.898745793820741</v>
      </c>
      <c r="F18" s="10">
        <v>332.94</v>
      </c>
      <c r="G18" s="16">
        <f t="shared" si="1"/>
        <v>55.667687871688599</v>
      </c>
    </row>
    <row r="19" spans="1:7" ht="31.5" customHeight="1" x14ac:dyDescent="0.2">
      <c r="A19" s="4" t="s">
        <v>91</v>
      </c>
      <c r="B19" s="4" t="s">
        <v>92</v>
      </c>
      <c r="C19" s="9">
        <f>C20+C21+C22</f>
        <v>57761.98</v>
      </c>
      <c r="D19" s="9">
        <f>D20+D21+D22</f>
        <v>39190.959999999999</v>
      </c>
      <c r="E19" s="12">
        <f t="shared" si="0"/>
        <v>67.849059190837977</v>
      </c>
      <c r="F19" s="9">
        <f>F20+F21+F22</f>
        <v>16346.560000000001</v>
      </c>
      <c r="G19" s="15">
        <f t="shared" si="1"/>
        <v>239.75050408159268</v>
      </c>
    </row>
    <row r="20" spans="1:7" ht="15" outlineLevel="1" x14ac:dyDescent="0.2">
      <c r="A20" s="6" t="s">
        <v>16</v>
      </c>
      <c r="B20" s="6" t="s">
        <v>17</v>
      </c>
      <c r="C20" s="10">
        <v>2557.8000000000002</v>
      </c>
      <c r="D20" s="10">
        <v>1965.43</v>
      </c>
      <c r="E20" s="11">
        <f t="shared" si="0"/>
        <v>76.840644303698497</v>
      </c>
      <c r="F20" s="10">
        <v>1959.84</v>
      </c>
      <c r="G20" s="16">
        <f t="shared" si="1"/>
        <v>100.28522736549922</v>
      </c>
    </row>
    <row r="21" spans="1:7" ht="60" outlineLevel="1" x14ac:dyDescent="0.2">
      <c r="A21" s="6" t="s">
        <v>18</v>
      </c>
      <c r="B21" s="6" t="s">
        <v>19</v>
      </c>
      <c r="C21" s="10">
        <v>3754.1</v>
      </c>
      <c r="D21" s="10">
        <v>2891.13</v>
      </c>
      <c r="E21" s="11">
        <f t="shared" si="0"/>
        <v>77.012599557816799</v>
      </c>
      <c r="F21" s="10">
        <v>375.85</v>
      </c>
      <c r="G21" s="16">
        <f t="shared" si="1"/>
        <v>769.22442463748837</v>
      </c>
    </row>
    <row r="22" spans="1:7" ht="45" outlineLevel="1" x14ac:dyDescent="0.2">
      <c r="A22" s="6" t="s">
        <v>20</v>
      </c>
      <c r="B22" s="6" t="s">
        <v>21</v>
      </c>
      <c r="C22" s="10">
        <v>51450.080000000002</v>
      </c>
      <c r="D22" s="10">
        <v>34334.400000000001</v>
      </c>
      <c r="E22" s="11">
        <f t="shared" si="0"/>
        <v>66.733423932479795</v>
      </c>
      <c r="F22" s="10">
        <v>14010.87</v>
      </c>
      <c r="G22" s="16">
        <f t="shared" si="1"/>
        <v>245.05544623567275</v>
      </c>
    </row>
    <row r="23" spans="1:7" ht="32.25" customHeight="1" x14ac:dyDescent="0.2">
      <c r="A23" s="4" t="s">
        <v>93</v>
      </c>
      <c r="B23" s="4" t="s">
        <v>94</v>
      </c>
      <c r="C23" s="9">
        <f>C24+C25+C26+C27+C28</f>
        <v>762754.6</v>
      </c>
      <c r="D23" s="9">
        <f>D24+D25+D26+D27+D28</f>
        <v>520656.78</v>
      </c>
      <c r="E23" s="12">
        <f t="shared" si="0"/>
        <v>68.260064246089115</v>
      </c>
      <c r="F23" s="9">
        <f>F24+F25+F26+F27+F28</f>
        <v>564551.77999999991</v>
      </c>
      <c r="G23" s="15">
        <f t="shared" si="1"/>
        <v>92.224805313695072</v>
      </c>
    </row>
    <row r="24" spans="1:7" ht="19.5" customHeight="1" x14ac:dyDescent="0.2">
      <c r="A24" s="6" t="s">
        <v>113</v>
      </c>
      <c r="B24" s="6" t="s">
        <v>114</v>
      </c>
      <c r="C24" s="10">
        <v>0</v>
      </c>
      <c r="D24" s="10">
        <v>0</v>
      </c>
      <c r="E24" s="11">
        <v>0</v>
      </c>
      <c r="F24" s="10">
        <v>337.28</v>
      </c>
      <c r="G24" s="16">
        <f t="shared" si="1"/>
        <v>0</v>
      </c>
    </row>
    <row r="25" spans="1:7" ht="15" outlineLevel="1" x14ac:dyDescent="0.2">
      <c r="A25" s="6" t="s">
        <v>22</v>
      </c>
      <c r="B25" s="6" t="s">
        <v>23</v>
      </c>
      <c r="C25" s="10">
        <v>695.3</v>
      </c>
      <c r="D25" s="10">
        <v>45</v>
      </c>
      <c r="E25" s="11">
        <f t="shared" si="0"/>
        <v>6.4720264633970963</v>
      </c>
      <c r="F25" s="10">
        <v>45</v>
      </c>
      <c r="G25" s="16">
        <f t="shared" si="1"/>
        <v>100</v>
      </c>
    </row>
    <row r="26" spans="1:7" ht="15" outlineLevel="1" x14ac:dyDescent="0.2">
      <c r="A26" s="6" t="s">
        <v>24</v>
      </c>
      <c r="B26" s="6" t="s">
        <v>25</v>
      </c>
      <c r="C26" s="10">
        <v>5201.3</v>
      </c>
      <c r="D26" s="10">
        <v>5043.79</v>
      </c>
      <c r="E26" s="11">
        <f t="shared" si="0"/>
        <v>96.971718608809326</v>
      </c>
      <c r="F26" s="10">
        <v>31581.200000000001</v>
      </c>
      <c r="G26" s="16">
        <f t="shared" si="1"/>
        <v>15.970862411814624</v>
      </c>
    </row>
    <row r="27" spans="1:7" ht="30" outlineLevel="1" x14ac:dyDescent="0.2">
      <c r="A27" s="6" t="s">
        <v>26</v>
      </c>
      <c r="B27" s="6" t="s">
        <v>27</v>
      </c>
      <c r="C27" s="10">
        <v>489927.01</v>
      </c>
      <c r="D27" s="10">
        <v>351715.89</v>
      </c>
      <c r="E27" s="11">
        <f t="shared" si="0"/>
        <v>71.789446758610026</v>
      </c>
      <c r="F27" s="10">
        <v>402182.85</v>
      </c>
      <c r="G27" s="16">
        <f t="shared" si="1"/>
        <v>87.451737437337286</v>
      </c>
    </row>
    <row r="28" spans="1:7" ht="30" outlineLevel="1" x14ac:dyDescent="0.2">
      <c r="A28" s="6" t="s">
        <v>28</v>
      </c>
      <c r="B28" s="6" t="s">
        <v>29</v>
      </c>
      <c r="C28" s="10">
        <v>266930.99</v>
      </c>
      <c r="D28" s="10">
        <v>163852.1</v>
      </c>
      <c r="E28" s="11">
        <f t="shared" si="0"/>
        <v>61.383693215988153</v>
      </c>
      <c r="F28" s="10">
        <v>130405.45</v>
      </c>
      <c r="G28" s="16">
        <f t="shared" si="1"/>
        <v>125.64819951926856</v>
      </c>
    </row>
    <row r="29" spans="1:7" ht="37.5" customHeight="1" x14ac:dyDescent="0.2">
      <c r="A29" s="4" t="s">
        <v>30</v>
      </c>
      <c r="B29" s="4" t="s">
        <v>95</v>
      </c>
      <c r="C29" s="9">
        <f>C30+C31+C32</f>
        <v>1345273.19</v>
      </c>
      <c r="D29" s="9">
        <f>D30+D31+D32</f>
        <v>754991.26</v>
      </c>
      <c r="E29" s="12">
        <f t="shared" si="0"/>
        <v>56.121779993251785</v>
      </c>
      <c r="F29" s="9">
        <f>F30+F31+F32</f>
        <v>311757.53999999998</v>
      </c>
      <c r="G29" s="15">
        <f t="shared" si="1"/>
        <v>242.17257423830068</v>
      </c>
    </row>
    <row r="30" spans="1:7" ht="15" outlineLevel="1" x14ac:dyDescent="0.2">
      <c r="A30" s="6" t="s">
        <v>31</v>
      </c>
      <c r="B30" s="6" t="s">
        <v>32</v>
      </c>
      <c r="C30" s="10">
        <v>6195.97</v>
      </c>
      <c r="D30" s="10">
        <v>1815.86</v>
      </c>
      <c r="E30" s="11">
        <f t="shared" si="0"/>
        <v>29.307114140320241</v>
      </c>
      <c r="F30" s="10">
        <v>9144.73</v>
      </c>
      <c r="G30" s="16">
        <f t="shared" si="1"/>
        <v>19.856901187897293</v>
      </c>
    </row>
    <row r="31" spans="1:7" ht="15" outlineLevel="1" x14ac:dyDescent="0.2">
      <c r="A31" s="6" t="s">
        <v>33</v>
      </c>
      <c r="B31" s="6" t="s">
        <v>34</v>
      </c>
      <c r="C31" s="10">
        <v>37472.589999999997</v>
      </c>
      <c r="D31" s="10">
        <v>25510.400000000001</v>
      </c>
      <c r="E31" s="11">
        <f t="shared" si="0"/>
        <v>68.077493442540288</v>
      </c>
      <c r="F31" s="10">
        <v>20319.14</v>
      </c>
      <c r="G31" s="16">
        <f t="shared" si="1"/>
        <v>125.54862066012637</v>
      </c>
    </row>
    <row r="32" spans="1:7" ht="15" outlineLevel="1" x14ac:dyDescent="0.2">
      <c r="A32" s="6" t="s">
        <v>35</v>
      </c>
      <c r="B32" s="6" t="s">
        <v>36</v>
      </c>
      <c r="C32" s="10">
        <v>1301604.6299999999</v>
      </c>
      <c r="D32" s="10">
        <v>727665</v>
      </c>
      <c r="E32" s="11">
        <f t="shared" si="0"/>
        <v>55.905225229569147</v>
      </c>
      <c r="F32" s="10">
        <v>282293.67</v>
      </c>
      <c r="G32" s="16">
        <f t="shared" si="1"/>
        <v>257.76879800386598</v>
      </c>
    </row>
    <row r="33" spans="1:7" ht="27" customHeight="1" x14ac:dyDescent="0.2">
      <c r="A33" s="4" t="s">
        <v>96</v>
      </c>
      <c r="B33" s="4" t="s">
        <v>97</v>
      </c>
      <c r="C33" s="9">
        <f>C34+C35</f>
        <v>7962</v>
      </c>
      <c r="D33" s="9">
        <f>D34+D35</f>
        <v>782.3</v>
      </c>
      <c r="E33" s="12">
        <f t="shared" si="0"/>
        <v>9.8254207485556382</v>
      </c>
      <c r="F33" s="9">
        <f>F34+F35</f>
        <v>892.55</v>
      </c>
      <c r="G33" s="15">
        <f t="shared" si="1"/>
        <v>87.647750826284238</v>
      </c>
    </row>
    <row r="34" spans="1:7" ht="30" outlineLevel="1" x14ac:dyDescent="0.2">
      <c r="A34" s="6" t="s">
        <v>37</v>
      </c>
      <c r="B34" s="6" t="s">
        <v>38</v>
      </c>
      <c r="C34" s="10">
        <v>565</v>
      </c>
      <c r="D34" s="10">
        <v>0</v>
      </c>
      <c r="E34" s="11">
        <f t="shared" si="0"/>
        <v>0</v>
      </c>
      <c r="F34" s="13">
        <v>0</v>
      </c>
      <c r="G34" s="16">
        <v>0</v>
      </c>
    </row>
    <row r="35" spans="1:7" ht="30" outlineLevel="1" x14ac:dyDescent="0.2">
      <c r="A35" s="6" t="s">
        <v>39</v>
      </c>
      <c r="B35" s="6" t="s">
        <v>40</v>
      </c>
      <c r="C35" s="10">
        <v>7397</v>
      </c>
      <c r="D35" s="10">
        <v>782.3</v>
      </c>
      <c r="E35" s="11">
        <f t="shared" si="0"/>
        <v>10.575909152359063</v>
      </c>
      <c r="F35" s="10">
        <v>892.55</v>
      </c>
      <c r="G35" s="16">
        <f t="shared" si="1"/>
        <v>87.647750826284238</v>
      </c>
    </row>
    <row r="36" spans="1:7" ht="29.25" customHeight="1" x14ac:dyDescent="0.2">
      <c r="A36" s="4" t="s">
        <v>98</v>
      </c>
      <c r="B36" s="4" t="s">
        <v>99</v>
      </c>
      <c r="C36" s="9">
        <f>SUM(C37:C41)</f>
        <v>3700426.97</v>
      </c>
      <c r="D36" s="9">
        <f>SUM(D37:D41)</f>
        <v>2931443.81</v>
      </c>
      <c r="E36" s="12">
        <f t="shared" si="0"/>
        <v>79.219069414576225</v>
      </c>
      <c r="F36" s="9">
        <f>SUM(F37:F41)</f>
        <v>2087983.03</v>
      </c>
      <c r="G36" s="15">
        <f t="shared" si="1"/>
        <v>140.39595953995851</v>
      </c>
    </row>
    <row r="37" spans="1:7" ht="15" outlineLevel="1" x14ac:dyDescent="0.2">
      <c r="A37" s="6" t="s">
        <v>41</v>
      </c>
      <c r="B37" s="6" t="s">
        <v>42</v>
      </c>
      <c r="C37" s="10">
        <v>1043995.87</v>
      </c>
      <c r="D37" s="10">
        <v>825847.63</v>
      </c>
      <c r="E37" s="11">
        <f t="shared" si="0"/>
        <v>79.104492051295182</v>
      </c>
      <c r="F37" s="10">
        <v>638273.44999999995</v>
      </c>
      <c r="G37" s="16">
        <f t="shared" si="1"/>
        <v>129.38774595747324</v>
      </c>
    </row>
    <row r="38" spans="1:7" ht="15" outlineLevel="1" x14ac:dyDescent="0.2">
      <c r="A38" s="6" t="s">
        <v>43</v>
      </c>
      <c r="B38" s="6" t="s">
        <v>44</v>
      </c>
      <c r="C38" s="10">
        <v>2262943</v>
      </c>
      <c r="D38" s="10">
        <v>1815677.62</v>
      </c>
      <c r="E38" s="11">
        <f t="shared" si="0"/>
        <v>80.235234382836879</v>
      </c>
      <c r="F38" s="10">
        <v>1214855.3400000001</v>
      </c>
      <c r="G38" s="16">
        <f t="shared" si="1"/>
        <v>149.45628176602492</v>
      </c>
    </row>
    <row r="39" spans="1:7" ht="15" outlineLevel="1" x14ac:dyDescent="0.2">
      <c r="A39" s="6" t="s">
        <v>45</v>
      </c>
      <c r="B39" s="6" t="s">
        <v>46</v>
      </c>
      <c r="C39" s="10">
        <v>266067.38</v>
      </c>
      <c r="D39" s="10">
        <v>202814.46</v>
      </c>
      <c r="E39" s="11">
        <f t="shared" si="0"/>
        <v>76.226728733150225</v>
      </c>
      <c r="F39" s="10">
        <v>156595.79999999999</v>
      </c>
      <c r="G39" s="16">
        <f t="shared" si="1"/>
        <v>129.51462299755164</v>
      </c>
    </row>
    <row r="40" spans="1:7" ht="15" outlineLevel="1" x14ac:dyDescent="0.2">
      <c r="A40" s="6" t="s">
        <v>47</v>
      </c>
      <c r="B40" s="6" t="s">
        <v>48</v>
      </c>
      <c r="C40" s="10">
        <v>31505.98</v>
      </c>
      <c r="D40" s="10">
        <v>20194.580000000002</v>
      </c>
      <c r="E40" s="11">
        <f t="shared" si="0"/>
        <v>64.097609406214318</v>
      </c>
      <c r="F40" s="10">
        <v>18131.060000000001</v>
      </c>
      <c r="G40" s="16">
        <f t="shared" si="1"/>
        <v>111.38113270818144</v>
      </c>
    </row>
    <row r="41" spans="1:7" ht="30" outlineLevel="1" x14ac:dyDescent="0.2">
      <c r="A41" s="6" t="s">
        <v>49</v>
      </c>
      <c r="B41" s="6" t="s">
        <v>50</v>
      </c>
      <c r="C41" s="10">
        <v>95914.74</v>
      </c>
      <c r="D41" s="10">
        <v>66909.52</v>
      </c>
      <c r="E41" s="11">
        <f t="shared" si="0"/>
        <v>69.759371708665427</v>
      </c>
      <c r="F41" s="10">
        <v>60127.38</v>
      </c>
      <c r="G41" s="16">
        <f t="shared" si="1"/>
        <v>111.27962003333592</v>
      </c>
    </row>
    <row r="42" spans="1:7" ht="22.5" customHeight="1" x14ac:dyDescent="0.2">
      <c r="A42" s="4" t="s">
        <v>100</v>
      </c>
      <c r="B42" s="4" t="s">
        <v>101</v>
      </c>
      <c r="C42" s="9">
        <f>C43+C44</f>
        <v>434082.08999999997</v>
      </c>
      <c r="D42" s="9">
        <f>D43+D44</f>
        <v>298139.48</v>
      </c>
      <c r="E42" s="12">
        <f t="shared" si="0"/>
        <v>68.68274155241005</v>
      </c>
      <c r="F42" s="9">
        <f>F43+F44</f>
        <v>339751.48</v>
      </c>
      <c r="G42" s="15">
        <f t="shared" si="1"/>
        <v>87.752224066838508</v>
      </c>
    </row>
    <row r="43" spans="1:7" ht="15" outlineLevel="1" x14ac:dyDescent="0.2">
      <c r="A43" s="6" t="s">
        <v>51</v>
      </c>
      <c r="B43" s="6" t="s">
        <v>52</v>
      </c>
      <c r="C43" s="10">
        <v>393859</v>
      </c>
      <c r="D43" s="10">
        <v>277798.21999999997</v>
      </c>
      <c r="E43" s="11">
        <f t="shared" si="0"/>
        <v>70.532403728237753</v>
      </c>
      <c r="F43" s="10">
        <v>327252.76</v>
      </c>
      <c r="G43" s="16">
        <f t="shared" si="1"/>
        <v>84.887968553725855</v>
      </c>
    </row>
    <row r="44" spans="1:7" ht="30" outlineLevel="1" x14ac:dyDescent="0.2">
      <c r="A44" s="6" t="s">
        <v>53</v>
      </c>
      <c r="B44" s="6" t="s">
        <v>54</v>
      </c>
      <c r="C44" s="10">
        <v>40223.089999999997</v>
      </c>
      <c r="D44" s="10">
        <v>20341.259999999998</v>
      </c>
      <c r="E44" s="11">
        <f t="shared" si="0"/>
        <v>50.571102319588078</v>
      </c>
      <c r="F44" s="10">
        <v>12498.72</v>
      </c>
      <c r="G44" s="16">
        <f t="shared" si="1"/>
        <v>162.74674526671532</v>
      </c>
    </row>
    <row r="45" spans="1:7" ht="24" customHeight="1" x14ac:dyDescent="0.2">
      <c r="A45" s="4" t="s">
        <v>102</v>
      </c>
      <c r="B45" s="4" t="s">
        <v>103</v>
      </c>
      <c r="C45" s="9">
        <f>C46+C47+C48</f>
        <v>37503.729999999996</v>
      </c>
      <c r="D45" s="9">
        <f>D46+D47+D48</f>
        <v>5599.48</v>
      </c>
      <c r="E45" s="11">
        <f t="shared" si="0"/>
        <v>14.93046158342117</v>
      </c>
      <c r="F45" s="9">
        <f>F46+F47+F48</f>
        <v>19110.260000000002</v>
      </c>
      <c r="G45" s="15">
        <f t="shared" si="1"/>
        <v>29.300909563763121</v>
      </c>
    </row>
    <row r="46" spans="1:7" ht="15" outlineLevel="1" x14ac:dyDescent="0.2">
      <c r="A46" s="6" t="s">
        <v>55</v>
      </c>
      <c r="B46" s="6" t="s">
        <v>56</v>
      </c>
      <c r="C46" s="10">
        <v>9494.93</v>
      </c>
      <c r="D46" s="10">
        <v>5099.4799999999996</v>
      </c>
      <c r="E46" s="11">
        <f t="shared" si="0"/>
        <v>53.707399633277966</v>
      </c>
      <c r="F46" s="10">
        <v>5854.57</v>
      </c>
      <c r="G46" s="16">
        <f t="shared" si="1"/>
        <v>87.102554073142855</v>
      </c>
    </row>
    <row r="47" spans="1:7" ht="15" outlineLevel="1" x14ac:dyDescent="0.2">
      <c r="A47" s="6" t="s">
        <v>57</v>
      </c>
      <c r="B47" s="6" t="s">
        <v>58</v>
      </c>
      <c r="C47" s="10">
        <v>2375</v>
      </c>
      <c r="D47" s="10">
        <v>0</v>
      </c>
      <c r="E47" s="11">
        <f t="shared" si="0"/>
        <v>0</v>
      </c>
      <c r="F47" s="13"/>
      <c r="G47" s="16"/>
    </row>
    <row r="48" spans="1:7" ht="30" outlineLevel="1" x14ac:dyDescent="0.2">
      <c r="A48" s="6" t="s">
        <v>59</v>
      </c>
      <c r="B48" s="6" t="s">
        <v>60</v>
      </c>
      <c r="C48" s="10">
        <v>25633.8</v>
      </c>
      <c r="D48" s="10">
        <v>500</v>
      </c>
      <c r="E48" s="11">
        <f t="shared" si="0"/>
        <v>1.9505496648955674</v>
      </c>
      <c r="F48" s="10">
        <v>13255.69</v>
      </c>
      <c r="G48" s="16">
        <f t="shared" si="1"/>
        <v>3.77196509574379</v>
      </c>
    </row>
    <row r="49" spans="1:7" ht="25.5" customHeight="1" x14ac:dyDescent="0.2">
      <c r="A49" s="4" t="s">
        <v>104</v>
      </c>
      <c r="B49" s="4" t="s">
        <v>105</v>
      </c>
      <c r="C49" s="9">
        <f>SUM(C50:C54)</f>
        <v>1069807.7</v>
      </c>
      <c r="D49" s="9">
        <f>SUM(D50:D54)</f>
        <v>673228.27</v>
      </c>
      <c r="E49" s="12">
        <f t="shared" si="0"/>
        <v>62.929839633795872</v>
      </c>
      <c r="F49" s="9">
        <f>SUM(F50:F54)</f>
        <v>960822.86</v>
      </c>
      <c r="G49" s="15">
        <f t="shared" si="1"/>
        <v>70.067886394792893</v>
      </c>
    </row>
    <row r="50" spans="1:7" ht="15" outlineLevel="1" x14ac:dyDescent="0.2">
      <c r="A50" s="6" t="s">
        <v>61</v>
      </c>
      <c r="B50" s="6" t="s">
        <v>62</v>
      </c>
      <c r="C50" s="10">
        <v>11888.7</v>
      </c>
      <c r="D50" s="10">
        <v>8046.83</v>
      </c>
      <c r="E50" s="11">
        <f t="shared" si="0"/>
        <v>67.684692186698285</v>
      </c>
      <c r="F50" s="10">
        <v>7544.56</v>
      </c>
      <c r="G50" s="16">
        <f t="shared" si="1"/>
        <v>106.65737962187323</v>
      </c>
    </row>
    <row r="51" spans="1:7" ht="15" outlineLevel="1" x14ac:dyDescent="0.2">
      <c r="A51" s="6" t="s">
        <v>63</v>
      </c>
      <c r="B51" s="6" t="s">
        <v>64</v>
      </c>
      <c r="C51" s="10">
        <v>77658</v>
      </c>
      <c r="D51" s="10">
        <v>55850.2</v>
      </c>
      <c r="E51" s="11">
        <f t="shared" si="0"/>
        <v>71.918153957093921</v>
      </c>
      <c r="F51" s="10">
        <v>49378.71</v>
      </c>
      <c r="G51" s="16">
        <f t="shared" si="1"/>
        <v>113.10583042772886</v>
      </c>
    </row>
    <row r="52" spans="1:7" ht="15" outlineLevel="1" x14ac:dyDescent="0.2">
      <c r="A52" s="6" t="s">
        <v>65</v>
      </c>
      <c r="B52" s="6" t="s">
        <v>66</v>
      </c>
      <c r="C52" s="10">
        <v>643559.86</v>
      </c>
      <c r="D52" s="10">
        <v>412824.99</v>
      </c>
      <c r="E52" s="11">
        <f t="shared" si="0"/>
        <v>64.147100473295524</v>
      </c>
      <c r="F52" s="10">
        <v>454587.62</v>
      </c>
      <c r="G52" s="16">
        <f t="shared" si="1"/>
        <v>90.813073616039091</v>
      </c>
    </row>
    <row r="53" spans="1:7" ht="15" outlineLevel="1" x14ac:dyDescent="0.2">
      <c r="A53" s="6" t="s">
        <v>67</v>
      </c>
      <c r="B53" s="6" t="s">
        <v>68</v>
      </c>
      <c r="C53" s="10">
        <v>302886.03999999998</v>
      </c>
      <c r="D53" s="10">
        <v>173779.83</v>
      </c>
      <c r="E53" s="11">
        <f t="shared" si="0"/>
        <v>57.374658138750803</v>
      </c>
      <c r="F53" s="10">
        <v>430189.28</v>
      </c>
      <c r="G53" s="16">
        <f t="shared" si="1"/>
        <v>40.396132139787397</v>
      </c>
    </row>
    <row r="54" spans="1:7" ht="30" outlineLevel="1" x14ac:dyDescent="0.2">
      <c r="A54" s="6" t="s">
        <v>69</v>
      </c>
      <c r="B54" s="6" t="s">
        <v>70</v>
      </c>
      <c r="C54" s="10">
        <v>33815.1</v>
      </c>
      <c r="D54" s="10">
        <v>22726.42</v>
      </c>
      <c r="E54" s="11">
        <f t="shared" si="0"/>
        <v>67.207904161158766</v>
      </c>
      <c r="F54" s="10">
        <v>19122.689999999999</v>
      </c>
      <c r="G54" s="16">
        <f t="shared" si="1"/>
        <v>118.84530889744069</v>
      </c>
    </row>
    <row r="55" spans="1:7" ht="14.25" x14ac:dyDescent="0.2">
      <c r="A55" s="4" t="s">
        <v>106</v>
      </c>
      <c r="B55" s="4" t="s">
        <v>107</v>
      </c>
      <c r="C55" s="9">
        <f>C56+C57+C58</f>
        <v>156900.16</v>
      </c>
      <c r="D55" s="9">
        <f>D56+D57+D58</f>
        <v>77100.31</v>
      </c>
      <c r="E55" s="12">
        <f t="shared" si="0"/>
        <v>49.139726817359517</v>
      </c>
      <c r="F55" s="9">
        <f>F56+F57+F58</f>
        <v>83803.100000000006</v>
      </c>
      <c r="G55" s="15">
        <f t="shared" si="1"/>
        <v>92.001739792442038</v>
      </c>
    </row>
    <row r="56" spans="1:7" ht="15" outlineLevel="1" x14ac:dyDescent="0.2">
      <c r="A56" s="6" t="s">
        <v>71</v>
      </c>
      <c r="B56" s="6" t="s">
        <v>72</v>
      </c>
      <c r="C56" s="10">
        <v>793.4</v>
      </c>
      <c r="D56" s="10">
        <v>0</v>
      </c>
      <c r="E56" s="11">
        <f t="shared" si="0"/>
        <v>0</v>
      </c>
      <c r="F56" s="10">
        <v>0</v>
      </c>
      <c r="G56" s="16"/>
    </row>
    <row r="57" spans="1:7" ht="15" outlineLevel="1" x14ac:dyDescent="0.2">
      <c r="A57" s="6" t="s">
        <v>73</v>
      </c>
      <c r="B57" s="6" t="s">
        <v>74</v>
      </c>
      <c r="C57" s="10">
        <v>139091.26</v>
      </c>
      <c r="D57" s="10">
        <v>73424.160000000003</v>
      </c>
      <c r="E57" s="11">
        <f t="shared" si="0"/>
        <v>52.788478585929845</v>
      </c>
      <c r="F57" s="10">
        <v>56178.03</v>
      </c>
      <c r="G57" s="16">
        <f t="shared" si="1"/>
        <v>130.69906509715631</v>
      </c>
    </row>
    <row r="58" spans="1:7" ht="30" outlineLevel="1" x14ac:dyDescent="0.2">
      <c r="A58" s="6" t="s">
        <v>75</v>
      </c>
      <c r="B58" s="6" t="s">
        <v>76</v>
      </c>
      <c r="C58" s="10">
        <v>17015.5</v>
      </c>
      <c r="D58" s="10">
        <v>3676.15</v>
      </c>
      <c r="E58" s="11">
        <f t="shared" si="0"/>
        <v>21.60471334959302</v>
      </c>
      <c r="F58" s="10">
        <v>27625.07</v>
      </c>
      <c r="G58" s="16">
        <f t="shared" si="1"/>
        <v>13.307296596895501</v>
      </c>
    </row>
    <row r="59" spans="1:7" ht="36" customHeight="1" x14ac:dyDescent="0.2">
      <c r="A59" s="4" t="s">
        <v>108</v>
      </c>
      <c r="B59" s="4" t="s">
        <v>109</v>
      </c>
      <c r="C59" s="9">
        <f>C60+C61</f>
        <v>4115</v>
      </c>
      <c r="D59" s="9">
        <f>D60+D61</f>
        <v>2872.14</v>
      </c>
      <c r="E59" s="12">
        <f t="shared" si="0"/>
        <v>69.796840826245443</v>
      </c>
      <c r="F59" s="9">
        <f>F60+F61</f>
        <v>1184.92</v>
      </c>
      <c r="G59" s="15">
        <f t="shared" si="1"/>
        <v>242.39104749687738</v>
      </c>
    </row>
    <row r="60" spans="1:7" ht="30" outlineLevel="1" x14ac:dyDescent="0.2">
      <c r="A60" s="6" t="s">
        <v>77</v>
      </c>
      <c r="B60" s="6" t="s">
        <v>78</v>
      </c>
      <c r="C60" s="10">
        <v>3000</v>
      </c>
      <c r="D60" s="10">
        <v>2244.35</v>
      </c>
      <c r="E60" s="11">
        <f t="shared" si="0"/>
        <v>74.811666666666667</v>
      </c>
      <c r="F60" s="10">
        <v>1018.78</v>
      </c>
      <c r="G60" s="16">
        <f t="shared" si="1"/>
        <v>220.29780718113821</v>
      </c>
    </row>
    <row r="61" spans="1:7" ht="30" outlineLevel="1" x14ac:dyDescent="0.2">
      <c r="A61" s="6" t="s">
        <v>79</v>
      </c>
      <c r="B61" s="6" t="s">
        <v>80</v>
      </c>
      <c r="C61" s="10">
        <v>1115</v>
      </c>
      <c r="D61" s="10">
        <v>627.79</v>
      </c>
      <c r="E61" s="11">
        <f t="shared" si="0"/>
        <v>56.304035874439464</v>
      </c>
      <c r="F61" s="10">
        <v>166.14</v>
      </c>
      <c r="G61" s="16">
        <f t="shared" si="1"/>
        <v>377.86806307933068</v>
      </c>
    </row>
    <row r="62" spans="1:7" ht="63.75" customHeight="1" x14ac:dyDescent="0.2">
      <c r="A62" s="4" t="s">
        <v>110</v>
      </c>
      <c r="B62" s="4" t="s">
        <v>82</v>
      </c>
      <c r="C62" s="9">
        <f>C63</f>
        <v>1000</v>
      </c>
      <c r="D62" s="9">
        <f>D63</f>
        <v>0</v>
      </c>
      <c r="E62" s="12">
        <f t="shared" si="0"/>
        <v>0</v>
      </c>
      <c r="F62" s="9">
        <f>F63</f>
        <v>0</v>
      </c>
      <c r="G62" s="12">
        <v>0</v>
      </c>
    </row>
    <row r="63" spans="1:7" ht="30" outlineLevel="1" x14ac:dyDescent="0.2">
      <c r="A63" s="6" t="s">
        <v>81</v>
      </c>
      <c r="B63" s="6" t="s">
        <v>82</v>
      </c>
      <c r="C63" s="10">
        <v>1000</v>
      </c>
      <c r="D63" s="10">
        <v>0</v>
      </c>
      <c r="E63" s="11">
        <f t="shared" si="0"/>
        <v>0</v>
      </c>
      <c r="F63" s="11">
        <v>0</v>
      </c>
      <c r="G63" s="11">
        <v>0</v>
      </c>
    </row>
  </sheetData>
  <mergeCells count="3">
    <mergeCell ref="A8:B8"/>
    <mergeCell ref="A1:D1"/>
    <mergeCell ref="A3:G5"/>
  </mergeCells>
  <pageMargins left="0.35433070866141736" right="0.35433070866141736" top="0.59055118110236227" bottom="0.59055118110236227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6" sqref="F6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5" width="17.7109375" customWidth="1"/>
    <col min="6" max="6" width="14.5703125" customWidth="1"/>
    <col min="7" max="7" width="18" customWidth="1"/>
    <col min="8" max="8" width="21" customWidth="1"/>
  </cols>
  <sheetData>
    <row r="1" spans="1:8" x14ac:dyDescent="0.2">
      <c r="A1" s="55" t="s">
        <v>188</v>
      </c>
      <c r="B1" s="55"/>
      <c r="C1" s="55"/>
      <c r="D1" s="55"/>
      <c r="E1" s="55"/>
      <c r="F1" s="55"/>
      <c r="G1" s="55"/>
      <c r="H1" s="55"/>
    </row>
    <row r="2" spans="1:8" x14ac:dyDescent="0.2">
      <c r="A2" s="55"/>
      <c r="B2" s="55"/>
      <c r="C2" s="55"/>
      <c r="D2" s="55"/>
      <c r="E2" s="55"/>
      <c r="F2" s="55"/>
      <c r="G2" s="55"/>
      <c r="H2" s="55"/>
    </row>
    <row r="3" spans="1:8" x14ac:dyDescent="0.2">
      <c r="A3" s="55"/>
      <c r="B3" s="55"/>
      <c r="C3" s="55"/>
      <c r="D3" s="55"/>
      <c r="E3" s="55"/>
      <c r="F3" s="55"/>
      <c r="G3" s="55"/>
      <c r="H3" s="55"/>
    </row>
    <row r="4" spans="1:8" ht="15.75" x14ac:dyDescent="0.25">
      <c r="A4" s="56"/>
      <c r="B4" s="56"/>
      <c r="C4" s="56"/>
      <c r="D4" s="56"/>
      <c r="E4" s="56"/>
      <c r="F4" s="56"/>
      <c r="G4" s="56"/>
    </row>
    <row r="5" spans="1:8" ht="99.75" x14ac:dyDescent="0.2">
      <c r="A5" s="57" t="s">
        <v>117</v>
      </c>
      <c r="B5" s="57" t="s">
        <v>189</v>
      </c>
      <c r="C5" s="57" t="s">
        <v>190</v>
      </c>
      <c r="D5" s="57" t="s">
        <v>213</v>
      </c>
      <c r="E5" s="57" t="s">
        <v>214</v>
      </c>
      <c r="F5" s="57" t="s">
        <v>116</v>
      </c>
      <c r="G5" s="58" t="s">
        <v>215</v>
      </c>
      <c r="H5" s="57" t="s">
        <v>191</v>
      </c>
    </row>
    <row r="6" spans="1:8" ht="28.5" x14ac:dyDescent="0.2">
      <c r="A6" s="57" t="s">
        <v>192</v>
      </c>
      <c r="B6" s="57">
        <v>861</v>
      </c>
      <c r="C6" s="57" t="s">
        <v>193</v>
      </c>
      <c r="D6" s="59">
        <f>D7+D8</f>
        <v>0</v>
      </c>
      <c r="E6" s="59">
        <f>E7+E8</f>
        <v>0</v>
      </c>
      <c r="F6" s="60">
        <v>0</v>
      </c>
      <c r="G6" s="61">
        <f>G7+G8</f>
        <v>0</v>
      </c>
      <c r="H6" s="62">
        <v>0</v>
      </c>
    </row>
    <row r="7" spans="1:8" ht="45" x14ac:dyDescent="0.2">
      <c r="A7" s="63" t="s">
        <v>194</v>
      </c>
      <c r="B7" s="64">
        <v>861</v>
      </c>
      <c r="C7" s="63" t="s">
        <v>195</v>
      </c>
      <c r="D7" s="65">
        <v>10000</v>
      </c>
      <c r="E7" s="65">
        <v>0</v>
      </c>
      <c r="F7" s="66">
        <f t="shared" ref="F7:F11" si="0">E7/D7*100</f>
        <v>0</v>
      </c>
      <c r="G7" s="67">
        <v>0</v>
      </c>
      <c r="H7" s="68">
        <v>0</v>
      </c>
    </row>
    <row r="8" spans="1:8" ht="45" x14ac:dyDescent="0.2">
      <c r="A8" s="63" t="s">
        <v>196</v>
      </c>
      <c r="B8" s="64">
        <v>861</v>
      </c>
      <c r="C8" s="63" t="s">
        <v>197</v>
      </c>
      <c r="D8" s="65">
        <v>-10000</v>
      </c>
      <c r="E8" s="65">
        <v>0</v>
      </c>
      <c r="F8" s="66">
        <f t="shared" si="0"/>
        <v>0</v>
      </c>
      <c r="G8" s="67">
        <v>0</v>
      </c>
      <c r="H8" s="68">
        <v>0</v>
      </c>
    </row>
    <row r="9" spans="1:8" ht="28.5" x14ac:dyDescent="0.2">
      <c r="A9" s="69" t="s">
        <v>198</v>
      </c>
      <c r="B9" s="57">
        <v>861</v>
      </c>
      <c r="C9" s="69" t="s">
        <v>199</v>
      </c>
      <c r="D9" s="59">
        <f>D10+D11</f>
        <v>83210.5</v>
      </c>
      <c r="E9" s="59">
        <f>E10+E11</f>
        <v>28562.400000000373</v>
      </c>
      <c r="F9" s="70">
        <f>E9/D9*100</f>
        <v>34.325475751257798</v>
      </c>
      <c r="G9" s="61">
        <f>G10+G11</f>
        <v>128854.60000000056</v>
      </c>
      <c r="H9" s="62">
        <f t="shared" ref="H9:H14" si="1">E9/G9*100</f>
        <v>22.166379780000288</v>
      </c>
    </row>
    <row r="10" spans="1:8" ht="30" x14ac:dyDescent="0.2">
      <c r="A10" s="63" t="s">
        <v>200</v>
      </c>
      <c r="B10" s="64">
        <v>861</v>
      </c>
      <c r="C10" s="63" t="s">
        <v>201</v>
      </c>
      <c r="D10" s="65">
        <v>-7830665.5</v>
      </c>
      <c r="E10" s="65">
        <v>-5525521.5999999996</v>
      </c>
      <c r="F10" s="71">
        <f t="shared" si="0"/>
        <v>70.562605438835305</v>
      </c>
      <c r="G10" s="67">
        <v>-4967740.5999999996</v>
      </c>
      <c r="H10" s="68">
        <f t="shared" si="1"/>
        <v>111.22806210936216</v>
      </c>
    </row>
    <row r="11" spans="1:8" ht="30" x14ac:dyDescent="0.2">
      <c r="A11" s="63" t="s">
        <v>202</v>
      </c>
      <c r="B11" s="64">
        <v>861</v>
      </c>
      <c r="C11" s="63" t="s">
        <v>203</v>
      </c>
      <c r="D11" s="65">
        <v>7913876</v>
      </c>
      <c r="E11" s="65">
        <v>5554084</v>
      </c>
      <c r="F11" s="71">
        <f t="shared" si="0"/>
        <v>70.181589906134491</v>
      </c>
      <c r="G11" s="67">
        <v>5096595.2</v>
      </c>
      <c r="H11" s="68">
        <f t="shared" si="1"/>
        <v>108.97636131666881</v>
      </c>
    </row>
    <row r="12" spans="1:8" ht="42.75" x14ac:dyDescent="0.2">
      <c r="A12" s="69" t="s">
        <v>204</v>
      </c>
      <c r="B12" s="57">
        <v>861</v>
      </c>
      <c r="C12" s="69" t="s">
        <v>205</v>
      </c>
      <c r="D12" s="59">
        <v>0</v>
      </c>
      <c r="E12" s="59">
        <v>0</v>
      </c>
      <c r="F12" s="70">
        <v>0</v>
      </c>
      <c r="G12" s="59">
        <f>G13</f>
        <v>328.5</v>
      </c>
      <c r="H12" s="62">
        <f t="shared" si="1"/>
        <v>0</v>
      </c>
    </row>
    <row r="13" spans="1:8" ht="42.75" x14ac:dyDescent="0.2">
      <c r="A13" s="69" t="s">
        <v>206</v>
      </c>
      <c r="B13" s="57">
        <v>861</v>
      </c>
      <c r="C13" s="69" t="s">
        <v>207</v>
      </c>
      <c r="D13" s="59">
        <v>0</v>
      </c>
      <c r="E13" s="59">
        <v>0</v>
      </c>
      <c r="F13" s="70">
        <v>0</v>
      </c>
      <c r="G13" s="59">
        <f>G14+G15</f>
        <v>328.5</v>
      </c>
      <c r="H13" s="62">
        <f t="shared" si="1"/>
        <v>0</v>
      </c>
    </row>
    <row r="14" spans="1:8" ht="60" x14ac:dyDescent="0.2">
      <c r="A14" s="63" t="s">
        <v>208</v>
      </c>
      <c r="B14" s="64">
        <v>861</v>
      </c>
      <c r="C14" s="63" t="s">
        <v>209</v>
      </c>
      <c r="D14" s="65">
        <v>0</v>
      </c>
      <c r="E14" s="65">
        <v>0</v>
      </c>
      <c r="F14" s="71">
        <v>0</v>
      </c>
      <c r="G14" s="67">
        <v>0</v>
      </c>
      <c r="H14" s="68">
        <v>0</v>
      </c>
    </row>
    <row r="15" spans="1:8" ht="60" x14ac:dyDescent="0.2">
      <c r="A15" s="63" t="s">
        <v>210</v>
      </c>
      <c r="B15" s="64">
        <v>861</v>
      </c>
      <c r="C15" s="63" t="s">
        <v>211</v>
      </c>
      <c r="D15" s="65">
        <v>0</v>
      </c>
      <c r="E15" s="65">
        <v>0</v>
      </c>
      <c r="F15" s="71">
        <v>0</v>
      </c>
      <c r="G15" s="67">
        <v>328.5</v>
      </c>
      <c r="H15" s="68">
        <v>0</v>
      </c>
    </row>
    <row r="16" spans="1:8" x14ac:dyDescent="0.2">
      <c r="A16" s="72" t="s">
        <v>212</v>
      </c>
      <c r="B16" s="72"/>
      <c r="C16" s="72"/>
      <c r="D16" s="73">
        <f>D9+D6</f>
        <v>83210.5</v>
      </c>
      <c r="E16" s="73">
        <f>E9+E6</f>
        <v>28562.400000000373</v>
      </c>
      <c r="F16" s="74">
        <f>E16/D16*100</f>
        <v>34.325475751257798</v>
      </c>
      <c r="G16" s="73">
        <f>G9+G6+G12</f>
        <v>129183.10000000056</v>
      </c>
      <c r="H16" s="75">
        <f>E16/G16*100</f>
        <v>22.110012842237296</v>
      </c>
    </row>
    <row r="17" spans="1:8" x14ac:dyDescent="0.2">
      <c r="A17" s="72"/>
      <c r="B17" s="72"/>
      <c r="C17" s="72"/>
      <c r="D17" s="73"/>
      <c r="E17" s="73"/>
      <c r="F17" s="76"/>
      <c r="G17" s="73"/>
      <c r="H17" s="77"/>
    </row>
    <row r="20" spans="1:8" x14ac:dyDescent="0.2">
      <c r="E20" s="14"/>
    </row>
  </sheetData>
  <mergeCells count="7">
    <mergeCell ref="A1:H3"/>
    <mergeCell ref="A16:C17"/>
    <mergeCell ref="D16:D17"/>
    <mergeCell ref="E16:E17"/>
    <mergeCell ref="F16:F17"/>
    <mergeCell ref="G16:G17"/>
    <mergeCell ref="H16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 фин-я дефицита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Марина Щербакова</cp:lastModifiedBy>
  <cp:lastPrinted>2023-03-23T06:25:12Z</cp:lastPrinted>
  <dcterms:created xsi:type="dcterms:W3CDTF">2023-02-27T13:17:07Z</dcterms:created>
  <dcterms:modified xsi:type="dcterms:W3CDTF">2023-03-27T07:46:47Z</dcterms:modified>
</cp:coreProperties>
</file>