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июля\"/>
    </mc:Choice>
  </mc:AlternateContent>
  <bookViews>
    <workbookView xWindow="0" yWindow="0" windowWidth="18975" windowHeight="9225" activeTab="2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Расходы!#REF!</definedName>
    <definedName name="FIO" localSheetId="1">Расходы!$E$13</definedName>
    <definedName name="LAST_CELL" localSheetId="1">Расходы!#REF!</definedName>
    <definedName name="SIGN" localSheetId="1">Расходы!$A$13:$G$14</definedName>
  </definedNames>
  <calcPr calcId="152511"/>
</workbook>
</file>

<file path=xl/calcChain.xml><?xml version="1.0" encoding="utf-8"?>
<calcChain xmlns="http://schemas.openxmlformats.org/spreadsheetml/2006/main">
  <c r="G13" i="3" l="1"/>
  <c r="H13" i="3" s="1"/>
  <c r="G12" i="3"/>
  <c r="H12" i="3" s="1"/>
  <c r="H11" i="3"/>
  <c r="F11" i="3"/>
  <c r="H10" i="3"/>
  <c r="F10" i="3"/>
  <c r="G9" i="3"/>
  <c r="E9" i="3"/>
  <c r="F9" i="3" s="1"/>
  <c r="D9" i="3"/>
  <c r="D16" i="3" s="1"/>
  <c r="F8" i="3"/>
  <c r="F7" i="3"/>
  <c r="G6" i="3"/>
  <c r="E6" i="3"/>
  <c r="D6" i="3"/>
  <c r="E16" i="3" l="1"/>
  <c r="H9" i="3"/>
  <c r="G16" i="3"/>
  <c r="G24" i="2"/>
  <c r="H16" i="3" l="1"/>
  <c r="F16" i="3"/>
  <c r="G36" i="2"/>
  <c r="G35" i="2"/>
  <c r="E35" i="2"/>
  <c r="G34" i="2"/>
  <c r="E34" i="2"/>
  <c r="G33" i="2"/>
  <c r="E33" i="2"/>
  <c r="G32" i="2"/>
  <c r="E32" i="2"/>
  <c r="G31" i="2"/>
  <c r="E31" i="2"/>
  <c r="F30" i="2"/>
  <c r="D30" i="2"/>
  <c r="C30" i="2"/>
  <c r="G29" i="2"/>
  <c r="F29" i="2"/>
  <c r="D29" i="2"/>
  <c r="C29" i="2"/>
  <c r="E28" i="2"/>
  <c r="G27" i="2"/>
  <c r="E27" i="2"/>
  <c r="G26" i="2"/>
  <c r="E26" i="2"/>
  <c r="G25" i="2"/>
  <c r="E24" i="2"/>
  <c r="G23" i="2"/>
  <c r="E23" i="2"/>
  <c r="G22" i="2"/>
  <c r="E22" i="2"/>
  <c r="F20" i="2"/>
  <c r="G20" i="2" s="1"/>
  <c r="D20" i="2"/>
  <c r="C20" i="2"/>
  <c r="G19" i="2"/>
  <c r="G18" i="2"/>
  <c r="E18" i="2"/>
  <c r="G17" i="2"/>
  <c r="E17" i="2"/>
  <c r="G16" i="2"/>
  <c r="E16" i="2"/>
  <c r="E15" i="2" s="1"/>
  <c r="F15" i="2"/>
  <c r="D15" i="2"/>
  <c r="G15" i="2" s="1"/>
  <c r="C15" i="2"/>
  <c r="G14" i="2"/>
  <c r="E14" i="2"/>
  <c r="G13" i="2"/>
  <c r="E13" i="2"/>
  <c r="E11" i="2"/>
  <c r="F10" i="2"/>
  <c r="E10" i="2"/>
  <c r="D10" i="2"/>
  <c r="G10" i="2" s="1"/>
  <c r="C10" i="2"/>
  <c r="G9" i="2"/>
  <c r="E9" i="2"/>
  <c r="F8" i="2"/>
  <c r="D8" i="2"/>
  <c r="G8" i="2" s="1"/>
  <c r="C8" i="2"/>
  <c r="G7" i="2"/>
  <c r="E7" i="2"/>
  <c r="F6" i="2"/>
  <c r="D6" i="2"/>
  <c r="E6" i="2" s="1"/>
  <c r="C6" i="2"/>
  <c r="C5" i="2" s="1"/>
  <c r="C4" i="2" s="1"/>
  <c r="F5" i="2" l="1"/>
  <c r="F4" i="2" s="1"/>
  <c r="D5" i="2"/>
  <c r="D4" i="2" s="1"/>
  <c r="G6" i="2"/>
  <c r="E29" i="2"/>
  <c r="E30" i="2"/>
  <c r="E20" i="2"/>
  <c r="G30" i="2"/>
  <c r="G5" i="2"/>
  <c r="E8" i="2"/>
  <c r="G4" i="2" l="1"/>
  <c r="E4" i="2"/>
  <c r="E5" i="2"/>
  <c r="C60" i="1" l="1"/>
  <c r="F57" i="1"/>
  <c r="D57" i="1"/>
  <c r="C57" i="1"/>
  <c r="F53" i="1"/>
  <c r="D53" i="1"/>
  <c r="C53" i="1"/>
  <c r="F47" i="1"/>
  <c r="D47" i="1"/>
  <c r="C47" i="1"/>
  <c r="F43" i="1"/>
  <c r="D43" i="1"/>
  <c r="C43" i="1"/>
  <c r="F40" i="1"/>
  <c r="D40" i="1"/>
  <c r="C40" i="1"/>
  <c r="F34" i="1"/>
  <c r="D34" i="1"/>
  <c r="C34" i="1"/>
  <c r="F31" i="1"/>
  <c r="D31" i="1"/>
  <c r="C31" i="1"/>
  <c r="F27" i="1"/>
  <c r="D27" i="1"/>
  <c r="C27" i="1"/>
  <c r="F21" i="1"/>
  <c r="D21" i="1"/>
  <c r="C21" i="1"/>
  <c r="F17" i="1"/>
  <c r="D17" i="1"/>
  <c r="C17" i="1"/>
  <c r="F14" i="1"/>
  <c r="F7" i="1"/>
  <c r="D7" i="1"/>
  <c r="D14" i="1"/>
  <c r="C14" i="1"/>
  <c r="C7" i="1"/>
  <c r="C6" i="1" l="1"/>
  <c r="D6" i="1"/>
  <c r="F6" i="1"/>
  <c r="E6" i="1"/>
  <c r="G8" i="1"/>
  <c r="G10" i="1"/>
  <c r="G11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5" i="1"/>
  <c r="G56" i="1"/>
  <c r="G57" i="1"/>
  <c r="G58" i="1"/>
  <c r="G59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7" i="1"/>
  <c r="G6" i="1" l="1"/>
</calcChain>
</file>

<file path=xl/sharedStrings.xml><?xml version="1.0" encoding="utf-8"?>
<sst xmlns="http://schemas.openxmlformats.org/spreadsheetml/2006/main" count="223" uniqueCount="216">
  <si>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</si>
  <si>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</si>
  <si>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</si>
  <si>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</si>
  <si>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</si>
  <si>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</si>
  <si>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</si>
  <si>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</si>
  <si>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</si>
  <si>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</si>
  <si>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</si>
  <si>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</si>
  <si>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</si>
  <si>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</si>
  <si>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</si>
  <si>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</si>
  <si>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</si>
  <si>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</si>
  <si>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</si>
  <si>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</si>
  <si>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</si>
  <si>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</si>
  <si>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</si>
  <si>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</si>
  <si>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</si>
  <si>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</si>
  <si>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</si>
  <si>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</si>
  <si>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</si>
  <si>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</si>
  <si>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</si>
  <si>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</si>
  <si>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</si>
  <si>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</si>
  <si>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</si>
  <si>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</si>
  <si>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</si>
  <si>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</si>
  <si>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</si>
  <si>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</si>
  <si>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</si>
  <si>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</si>
  <si>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</si>
  <si>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</si>
  <si>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</si>
  <si>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</si>
  <si>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</si>
  <si>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</si>
  <si>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</si>
  <si>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</si>
  <si>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</si>
  <si>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</si>
  <si>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</si>
  <si>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</si>
  <si>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</si>
  <si>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</si>
  <si>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</si>
  <si>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</si>
  <si>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</si>
  <si>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</si>
  <si>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</si>
  <si>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</si>
  <si>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</si>
  <si>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</si>
  <si>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</si>
  <si>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</si>
  <si>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</si>
  <si>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</si>
  <si>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</si>
  <si>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</si>
  <si>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</si>
  <si>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1102</t>
  </si>
  <si>
    <t>Массовый спорт</t>
  </si>
  <si>
    <t>1105</t>
  </si>
  <si>
    <t>Другие вопросы в области физической культуры и спорта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</si>
  <si>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</si>
  <si>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</si>
  <si>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</si>
  <si>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</si>
  <si>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1301</t>
  </si>
  <si>
    <t>Обслуживание государственного (муниципального) внутреннего долга</t>
  </si>
  <si>
    <t>Код</t>
  </si>
  <si>
    <t>Наименование разделов, подразделов</t>
  </si>
  <si>
    <t>Темпы роста
к соответствующему периоду прошлого года, %</t>
  </si>
  <si>
    <t>Фактическое исполнение по состоянию на 01.07.2022 г., тыс. руб.</t>
  </si>
  <si>
    <t>Фактическое исполнение по состоянию на 01.07.2021 г., тыс.руб.</t>
  </si>
  <si>
    <t>Расходы бюджета - всего</t>
  </si>
  <si>
    <t>0100</t>
  </si>
  <si>
    <t>Общегосударсвенные расходы</t>
  </si>
  <si>
    <t>0200</t>
  </si>
  <si>
    <t>Национальная оборона</t>
  </si>
  <si>
    <t>0300</t>
  </si>
  <si>
    <t>Национальная безопасность</t>
  </si>
  <si>
    <t>0400</t>
  </si>
  <si>
    <t>Национальная экономика</t>
  </si>
  <si>
    <t>Жилищно-коммунальное хозяйство</t>
  </si>
  <si>
    <t>0600</t>
  </si>
  <si>
    <t>Охана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</si>
  <si>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</si>
  <si>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</si>
  <si>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</si>
  <si>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</si>
  <si>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</si>
  <si>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</si>
  <si>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</si>
  <si>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</si>
  <si>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</si>
  <si>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</si>
  <si>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</si>
  <si>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</si>
  <si>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</si>
  <si>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1101</t>
  </si>
  <si>
    <t>Физическая культура</t>
  </si>
  <si>
    <t>0401</t>
  </si>
  <si>
    <t>Общеэкономические вопросы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</si>
  <si>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</si>
  <si>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</si>
  <si>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</si>
  <si>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</si>
  <si>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</si>
  <si>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</si>
  <si>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</si>
  <si>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</si>
  <si>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</si>
  <si>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</si>
  <si>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</si>
  <si>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</si>
  <si>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</si>
  <si>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</si>
  <si>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</si>
  <si>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</si>
  <si>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</si>
  <si>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</si>
  <si>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</si>
  <si>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</si>
  <si>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</si>
  <si>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</si>
  <si>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</si>
  <si>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</si>
  <si>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</si>
  <si>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</si>
  <si>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</si>
  <si>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</si>
  <si>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</si>
  <si>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</si>
  <si>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</si>
  <si>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</si>
  <si>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</si>
  <si>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</si>
  <si>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</si>
  <si>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</si>
  <si>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</si>
  <si>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</si>
  <si>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</si>
  <si>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</si>
  <si>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</si>
  <si>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</si>
  <si>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</si>
  <si>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</si>
  <si>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</si>
  <si>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</si>
  <si>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в 10,7 раза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</si>
  <si>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</si>
  <si>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</si>
  <si>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</si>
  <si>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</si>
  <si>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</si>
  <si>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</si>
  <si>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</si>
  <si>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</si>
  <si>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</si>
  <si>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</si>
  <si>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</si>
  <si>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</si>
  <si>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</si>
  <si>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</si>
  <si>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</si>
  <si>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% исполнения по состоянию на 01.07.2022 г.</t>
  </si>
  <si>
    <t>Бюджетные назначения на 01.07.2022 г., тыс. руб.</t>
  </si>
  <si>
    <t>Налог, взимаемый в связи 
с применением патентной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</si>
  <si>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</si>
  <si>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</si>
  <si>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
и нематериальных активов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</si>
  <si>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</si>
  <si>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</si>
  <si>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Cведения об исполнении консолидированного бюджета Белгородского района по разделам и подразделам классификации расходов бюджета за первое полугодие 2022 года в сравнении с запланированными значениями на соответствующий финансовый год и с соответствующим периодом прошлого года</t>
  </si>
  <si>
    <t>Сведения об исполнении доходов консолидированного бюджета Белгородского района за первое полугодие 2022 года в сравнении с запланированными значениями на соответствующий финансовый год и с соответствующим периодом прошлого года</t>
  </si>
  <si>
    <t>БЮДЖЕТНЫЕ АССИГНОВАНИЯ ПО ИСТОЧНИКАМ ДЕФИЦИТА КОНСОЛИДИРОВАННОГО БЮДЖЕТА БЕЛГОРОДСКОГО РАЙОНА ЗА ПЕРВОЕ ПОЛУГОДИЕ 2022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</si>
  <si>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</si>
  <si>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</si>
  <si>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</si>
  <si>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</si>
  <si>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</si>
  <si>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</si>
  <si>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</si>
  <si>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</si>
  <si>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</si>
  <si>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</si>
  <si>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</si>
  <si>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</si>
  <si>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</si>
  <si>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</si>
  <si>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</si>
  <si>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</si>
  <si>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</si>
  <si>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</si>
  <si>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</si>
  <si>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</si>
  <si>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</si>
  <si>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</si>
  <si>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</si>
  <si>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</si>
  <si>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Утвержденные бюджетные назначения на 2022 г., тыс. руб.</t>
  </si>
  <si>
    <t>Фактическое исполнения по состоянию на 01.07.2022 г., тыс. руб.</t>
  </si>
  <si>
    <t>% исполнения годового плана по состоянию на 01.07.2022 г.</t>
  </si>
  <si>
    <t>Фактическое исполнения по состоянию на 01.07.2021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</si>
</sst>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0"/>
      <name val="Arial"/>
    </font>
    <font>
      <sz val="8.5"/>
      <name val="MS Sans Serif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1" fillId="0" borderId="0" xfId="0" applyFont="1" applyBorder="1" applyAlignment="1" applyProtection="1"/>
    <xf numFmtId="0" fontId="3" fillId="0" borderId="0" xfId="1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5" fillId="0" borderId="0" xfId="0" applyNumberFormat="1" applyFont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0" borderId="0" xfId="0" applyFill="1"/>
    <xf numFmtId="49" fontId="0" fillId="0" borderId="0" xfId="0" applyNumberFormat="1" applyFill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"/>
    </sheetView>
  </sheetViews>
  <sheetFormatPr defaultRowHeight="15" x14ac:dyDescent="0.25"/>
  <cols>
    <col min="1" max="1" width="21" customWidth="1"/>
    <col min="2" max="2" width="45.42578125" style="24" customWidth="1"/>
    <col min="3" max="3" width="16.42578125" style="25" customWidth="1"/>
    <col min="4" max="4" width="16.140625" style="25" customWidth="1"/>
    <col min="5" max="5" width="18.42578125" customWidth="1"/>
    <col min="6" max="6" width="17.42578125" style="27" customWidth="1"/>
    <col min="7" max="7" width="20.85546875" customWidth="1"/>
  </cols>
  <sheetData>
    <row r="1" spans="1:9" ht="69" customHeight="1" x14ac:dyDescent="0.2">
      <c r="A1" s="51" t="s">
        <v>186</v>
      </c>
      <c r="B1" s="51"/>
      <c r="C1" s="51"/>
      <c r="D1" s="51"/>
      <c r="E1" s="51"/>
      <c r="F1" s="51"/>
      <c r="G1" s="51"/>
    </row>
    <row r="2" spans="1:9" ht="15.75" x14ac:dyDescent="0.2">
      <c r="A2" s="18"/>
      <c r="B2" s="18"/>
      <c r="C2" s="19"/>
      <c r="D2" s="19"/>
      <c r="E2" s="18"/>
      <c r="F2" s="20"/>
      <c r="G2" s="21"/>
    </row>
    <row r="3" spans="1:9" ht="71.25" x14ac:dyDescent="0.2">
      <c r="A3" s="28" t="s">
        <v>115</v>
      </c>
      <c r="B3" s="28" t="s">
        <v>116</v>
      </c>
      <c r="C3" s="3" t="s">
        <v>178</v>
      </c>
      <c r="D3" s="3" t="s">
        <v>84</v>
      </c>
      <c r="E3" s="4" t="s">
        <v>177</v>
      </c>
      <c r="F3" s="16" t="s">
        <v>85</v>
      </c>
      <c r="G3" s="17" t="s">
        <v>83</v>
      </c>
    </row>
    <row r="4" spans="1:9" ht="25.5" customHeight="1" x14ac:dyDescent="0.2">
      <c r="A4" s="52" t="s">
        <v>176</v>
      </c>
      <c r="B4" s="53"/>
      <c r="C4" s="45">
        <f>C5+C29</f>
        <v>7740652.1000000006</v>
      </c>
      <c r="D4" s="45">
        <f>D5+D29</f>
        <v>3660173.5999999996</v>
      </c>
      <c r="E4" s="46">
        <f t="shared" ref="E4:E11" si="0">D4/C4*100</f>
        <v>47.285080800879804</v>
      </c>
      <c r="F4" s="45">
        <f>F5+F29</f>
        <v>3076298.3</v>
      </c>
      <c r="G4" s="47">
        <f>D4/F4*100</f>
        <v>118.97980114607221</v>
      </c>
    </row>
    <row r="5" spans="1:9" ht="28.5" x14ac:dyDescent="0.2">
      <c r="A5" s="28" t="s">
        <v>117</v>
      </c>
      <c r="B5" s="28" t="s">
        <v>118</v>
      </c>
      <c r="C5" s="30">
        <f>C6+C8+C10+C18+C20+C24+C25+C26+C27+C28+C15</f>
        <v>2348306</v>
      </c>
      <c r="D5" s="30">
        <f>D6+D8+D10+D18+D20+D24+D25+D26+D27+D28+D15+D19</f>
        <v>1046848.1999999997</v>
      </c>
      <c r="E5" s="31">
        <f t="shared" si="0"/>
        <v>44.578866638334176</v>
      </c>
      <c r="F5" s="32">
        <f>F6+F8+F10+F18+F20+F24+F25+F26+F27+F28+F15+F19</f>
        <v>859057.89999999991</v>
      </c>
      <c r="G5" s="33">
        <f>D5/F5*100</f>
        <v>121.86002829378553</v>
      </c>
      <c r="H5" s="22"/>
      <c r="I5" s="23"/>
    </row>
    <row r="6" spans="1:9" ht="28.5" x14ac:dyDescent="0.2">
      <c r="A6" s="28" t="s">
        <v>119</v>
      </c>
      <c r="B6" s="28" t="s">
        <v>120</v>
      </c>
      <c r="C6" s="30">
        <f>C7</f>
        <v>1295714</v>
      </c>
      <c r="D6" s="30">
        <f>D7</f>
        <v>719768.2</v>
      </c>
      <c r="E6" s="31">
        <f t="shared" si="0"/>
        <v>55.549928456434053</v>
      </c>
      <c r="F6" s="32">
        <f>F7</f>
        <v>519584</v>
      </c>
      <c r="G6" s="33">
        <f t="shared" ref="G6:G10" si="1">D6/F6*100</f>
        <v>138.52778376547391</v>
      </c>
      <c r="H6" s="22"/>
    </row>
    <row r="7" spans="1:9" x14ac:dyDescent="0.2">
      <c r="A7" s="43" t="s">
        <v>121</v>
      </c>
      <c r="B7" s="43" t="s">
        <v>122</v>
      </c>
      <c r="C7" s="34">
        <v>1295714</v>
      </c>
      <c r="D7" s="34">
        <v>719768.2</v>
      </c>
      <c r="E7" s="35">
        <f t="shared" si="0"/>
        <v>55.549928456434053</v>
      </c>
      <c r="F7" s="36">
        <v>519584</v>
      </c>
      <c r="G7" s="37">
        <f t="shared" si="1"/>
        <v>138.52778376547391</v>
      </c>
      <c r="H7" s="22"/>
    </row>
    <row r="8" spans="1:9" ht="42.75" x14ac:dyDescent="0.2">
      <c r="A8" s="28" t="s">
        <v>123</v>
      </c>
      <c r="B8" s="28" t="s">
        <v>124</v>
      </c>
      <c r="C8" s="30">
        <f>C9</f>
        <v>89983</v>
      </c>
      <c r="D8" s="30">
        <f>D9</f>
        <v>48723.8</v>
      </c>
      <c r="E8" s="31">
        <f t="shared" si="0"/>
        <v>54.147783470211039</v>
      </c>
      <c r="F8" s="32">
        <f>F9</f>
        <v>40687.9</v>
      </c>
      <c r="G8" s="33">
        <f t="shared" si="1"/>
        <v>119.75009769489209</v>
      </c>
      <c r="H8" s="22"/>
    </row>
    <row r="9" spans="1:9" ht="45" x14ac:dyDescent="0.2">
      <c r="A9" s="43" t="s">
        <v>125</v>
      </c>
      <c r="B9" s="43" t="s">
        <v>126</v>
      </c>
      <c r="C9" s="34">
        <v>89983</v>
      </c>
      <c r="D9" s="34">
        <v>48723.8</v>
      </c>
      <c r="E9" s="35">
        <f t="shared" si="0"/>
        <v>54.147783470211039</v>
      </c>
      <c r="F9" s="36">
        <v>40687.9</v>
      </c>
      <c r="G9" s="37">
        <f t="shared" si="1"/>
        <v>119.75009769489209</v>
      </c>
      <c r="H9" s="22"/>
    </row>
    <row r="10" spans="1:9" ht="28.5" x14ac:dyDescent="0.2">
      <c r="A10" s="28" t="s">
        <v>127</v>
      </c>
      <c r="B10" s="28" t="s">
        <v>128</v>
      </c>
      <c r="C10" s="30">
        <f>C11+C12+C13+C14</f>
        <v>76977</v>
      </c>
      <c r="D10" s="30">
        <f>D11+D12+D13+D14</f>
        <v>42205.1</v>
      </c>
      <c r="E10" s="31">
        <f t="shared" si="0"/>
        <v>54.828195435000062</v>
      </c>
      <c r="F10" s="32">
        <f>F11+F12+F13+F14</f>
        <v>48111.899999999994</v>
      </c>
      <c r="G10" s="33">
        <f t="shared" si="1"/>
        <v>87.722787917334387</v>
      </c>
      <c r="H10" s="22"/>
    </row>
    <row r="11" spans="1:9" ht="30" x14ac:dyDescent="0.2">
      <c r="A11" s="43" t="s">
        <v>129</v>
      </c>
      <c r="B11" s="43" t="s">
        <v>130</v>
      </c>
      <c r="C11" s="34">
        <v>21148</v>
      </c>
      <c r="D11" s="34">
        <v>15050.8</v>
      </c>
      <c r="E11" s="35">
        <f t="shared" si="0"/>
        <v>71.168904860979751</v>
      </c>
      <c r="F11" s="36">
        <v>0</v>
      </c>
      <c r="G11" s="37">
        <v>0</v>
      </c>
      <c r="H11" s="22"/>
    </row>
    <row r="12" spans="1:9" ht="30" x14ac:dyDescent="0.2">
      <c r="A12" s="43" t="s">
        <v>131</v>
      </c>
      <c r="B12" s="43" t="s">
        <v>132</v>
      </c>
      <c r="C12" s="34">
        <v>0</v>
      </c>
      <c r="D12" s="34">
        <v>-4015.6</v>
      </c>
      <c r="E12" s="35">
        <v>0</v>
      </c>
      <c r="F12" s="36">
        <v>16784.2</v>
      </c>
      <c r="G12" s="37">
        <v>0</v>
      </c>
      <c r="H12" s="22"/>
    </row>
    <row r="13" spans="1:9" x14ac:dyDescent="0.2">
      <c r="A13" s="43" t="s">
        <v>133</v>
      </c>
      <c r="B13" s="43" t="s">
        <v>134</v>
      </c>
      <c r="C13" s="34">
        <v>5808</v>
      </c>
      <c r="D13" s="34">
        <v>3266</v>
      </c>
      <c r="E13" s="35">
        <f>D13/C13*100</f>
        <v>56.232782369146008</v>
      </c>
      <c r="F13" s="36">
        <v>3251.6</v>
      </c>
      <c r="G13" s="37">
        <f>D13/F13*100</f>
        <v>100.44285890023374</v>
      </c>
      <c r="H13" s="22"/>
    </row>
    <row r="14" spans="1:9" ht="45" x14ac:dyDescent="0.2">
      <c r="A14" s="43" t="s">
        <v>135</v>
      </c>
      <c r="B14" s="43" t="s">
        <v>179</v>
      </c>
      <c r="C14" s="34">
        <v>50021</v>
      </c>
      <c r="D14" s="34">
        <v>27903.9</v>
      </c>
      <c r="E14" s="35">
        <f>D14/C14*100</f>
        <v>55.784370564362973</v>
      </c>
      <c r="F14" s="36">
        <v>28076.1</v>
      </c>
      <c r="G14" s="37">
        <f t="shared" ref="G14:G17" si="2">D14/F14*100</f>
        <v>99.386666951606543</v>
      </c>
      <c r="H14" s="22"/>
    </row>
    <row r="15" spans="1:9" ht="14.25" x14ac:dyDescent="0.2">
      <c r="A15" s="28" t="s">
        <v>136</v>
      </c>
      <c r="B15" s="28" t="s">
        <v>137</v>
      </c>
      <c r="C15" s="30">
        <f>C16+C17</f>
        <v>657476</v>
      </c>
      <c r="D15" s="30">
        <f t="shared" ref="D15:F15" si="3">D16+D17</f>
        <v>127410.40000000001</v>
      </c>
      <c r="E15" s="38">
        <f t="shared" si="3"/>
        <v>31.484292570434697</v>
      </c>
      <c r="F15" s="38">
        <f t="shared" si="3"/>
        <v>129712.3</v>
      </c>
      <c r="G15" s="33">
        <f t="shared" si="2"/>
        <v>98.225380322452082</v>
      </c>
      <c r="H15" s="22"/>
    </row>
    <row r="16" spans="1:9" x14ac:dyDescent="0.2">
      <c r="A16" s="43" t="s">
        <v>138</v>
      </c>
      <c r="B16" s="43" t="s">
        <v>139</v>
      </c>
      <c r="C16" s="34">
        <v>176764</v>
      </c>
      <c r="D16" s="34">
        <v>13921.6</v>
      </c>
      <c r="E16" s="31">
        <f t="shared" ref="E16:E17" si="4">D16/C16*100</f>
        <v>7.8758118168857916</v>
      </c>
      <c r="F16" s="36">
        <v>15991.1</v>
      </c>
      <c r="G16" s="37">
        <f t="shared" si="2"/>
        <v>87.058426249601339</v>
      </c>
      <c r="H16" s="22"/>
    </row>
    <row r="17" spans="1:8" x14ac:dyDescent="0.2">
      <c r="A17" s="43" t="s">
        <v>140</v>
      </c>
      <c r="B17" s="43" t="s">
        <v>141</v>
      </c>
      <c r="C17" s="34">
        <v>480712</v>
      </c>
      <c r="D17" s="34">
        <v>113488.8</v>
      </c>
      <c r="E17" s="31">
        <f t="shared" si="4"/>
        <v>23.608480753548903</v>
      </c>
      <c r="F17" s="36">
        <v>113721.2</v>
      </c>
      <c r="G17" s="37">
        <f t="shared" si="2"/>
        <v>99.795640566578626</v>
      </c>
      <c r="H17" s="22"/>
    </row>
    <row r="18" spans="1:8" ht="28.5" x14ac:dyDescent="0.2">
      <c r="A18" s="28" t="s">
        <v>142</v>
      </c>
      <c r="B18" s="28" t="s">
        <v>143</v>
      </c>
      <c r="C18" s="30">
        <v>20965</v>
      </c>
      <c r="D18" s="30">
        <v>10931.7</v>
      </c>
      <c r="E18" s="31">
        <f>D18/C18*100</f>
        <v>52.142618650131176</v>
      </c>
      <c r="F18" s="32">
        <v>9245</v>
      </c>
      <c r="G18" s="33">
        <f>D18/F18*100</f>
        <v>118.24445646295297</v>
      </c>
      <c r="H18" s="22"/>
    </row>
    <row r="19" spans="1:8" ht="28.5" x14ac:dyDescent="0.2">
      <c r="A19" s="29" t="s">
        <v>144</v>
      </c>
      <c r="B19" s="29" t="s">
        <v>145</v>
      </c>
      <c r="C19" s="30">
        <v>0</v>
      </c>
      <c r="D19" s="30">
        <v>-0.3</v>
      </c>
      <c r="E19" s="31">
        <v>0</v>
      </c>
      <c r="F19" s="32">
        <v>-0.5</v>
      </c>
      <c r="G19" s="33">
        <f>D19/F19*100</f>
        <v>60</v>
      </c>
      <c r="H19" s="22"/>
    </row>
    <row r="20" spans="1:8" ht="42.75" x14ac:dyDescent="0.2">
      <c r="A20" s="28" t="s">
        <v>146</v>
      </c>
      <c r="B20" s="28" t="s">
        <v>147</v>
      </c>
      <c r="C20" s="30">
        <f>C21+C22+C23</f>
        <v>127682</v>
      </c>
      <c r="D20" s="30">
        <f>D21+D22+D23</f>
        <v>58815.600000000006</v>
      </c>
      <c r="E20" s="31">
        <f>D20/C20*100</f>
        <v>46.06412806816936</v>
      </c>
      <c r="F20" s="32">
        <f>F21+F22+F23</f>
        <v>64450.200000000004</v>
      </c>
      <c r="G20" s="33">
        <f>D20/F20*100</f>
        <v>91.257435973821657</v>
      </c>
      <c r="H20" s="22"/>
    </row>
    <row r="21" spans="1:8" ht="30" x14ac:dyDescent="0.2">
      <c r="A21" s="43" t="s">
        <v>148</v>
      </c>
      <c r="B21" s="43" t="s">
        <v>149</v>
      </c>
      <c r="C21" s="34">
        <v>0</v>
      </c>
      <c r="D21" s="34">
        <v>0</v>
      </c>
      <c r="E21" s="35">
        <v>0</v>
      </c>
      <c r="F21" s="36">
        <v>0</v>
      </c>
      <c r="G21" s="37">
        <v>0</v>
      </c>
      <c r="H21" s="22"/>
    </row>
    <row r="22" spans="1:8" ht="120" x14ac:dyDescent="0.2">
      <c r="A22" s="43" t="s">
        <v>150</v>
      </c>
      <c r="B22" s="43" t="s">
        <v>180</v>
      </c>
      <c r="C22" s="34">
        <v>121135</v>
      </c>
      <c r="D22" s="34">
        <v>55438.3</v>
      </c>
      <c r="E22" s="35">
        <f>D22/C22*100</f>
        <v>45.765715936764764</v>
      </c>
      <c r="F22" s="36">
        <v>61628.3</v>
      </c>
      <c r="G22" s="37">
        <f t="shared" ref="G22:G24" si="5">D22/F22*100</f>
        <v>89.955913111346575</v>
      </c>
      <c r="H22" s="22"/>
    </row>
    <row r="23" spans="1:8" ht="105" x14ac:dyDescent="0.2">
      <c r="A23" s="43" t="s">
        <v>151</v>
      </c>
      <c r="B23" s="43" t="s">
        <v>181</v>
      </c>
      <c r="C23" s="34">
        <v>6547</v>
      </c>
      <c r="D23" s="34">
        <v>3377.3</v>
      </c>
      <c r="E23" s="35">
        <f>D23/C23*100</f>
        <v>51.585458988849851</v>
      </c>
      <c r="F23" s="36">
        <v>2821.9</v>
      </c>
      <c r="G23" s="37">
        <f t="shared" si="5"/>
        <v>119.68177469081115</v>
      </c>
      <c r="H23" s="22"/>
    </row>
    <row r="24" spans="1:8" ht="28.5" x14ac:dyDescent="0.2">
      <c r="A24" s="44" t="s">
        <v>152</v>
      </c>
      <c r="B24" s="44" t="s">
        <v>153</v>
      </c>
      <c r="C24" s="39">
        <v>3260</v>
      </c>
      <c r="D24" s="39">
        <v>1573.7</v>
      </c>
      <c r="E24" s="40">
        <f>D24/C24*100</f>
        <v>48.273006134969329</v>
      </c>
      <c r="F24" s="41">
        <v>674.2</v>
      </c>
      <c r="G24" s="33">
        <f t="shared" si="5"/>
        <v>233.4173835657075</v>
      </c>
      <c r="H24" s="22"/>
    </row>
    <row r="25" spans="1:8" ht="28.5" x14ac:dyDescent="0.2">
      <c r="A25" s="28" t="s">
        <v>154</v>
      </c>
      <c r="B25" s="28" t="s">
        <v>155</v>
      </c>
      <c r="C25" s="30">
        <v>9333</v>
      </c>
      <c r="D25" s="30">
        <v>2600.1999999999998</v>
      </c>
      <c r="E25" s="31">
        <v>0</v>
      </c>
      <c r="F25" s="32">
        <v>3434.2</v>
      </c>
      <c r="G25" s="33">
        <f>D25/F25*100</f>
        <v>75.714868091549704</v>
      </c>
      <c r="H25" s="22"/>
    </row>
    <row r="26" spans="1:8" ht="28.5" x14ac:dyDescent="0.2">
      <c r="A26" s="44" t="s">
        <v>156</v>
      </c>
      <c r="B26" s="44" t="s">
        <v>182</v>
      </c>
      <c r="C26" s="39">
        <v>57080</v>
      </c>
      <c r="D26" s="39">
        <v>22669.5</v>
      </c>
      <c r="E26" s="40">
        <f t="shared" ref="E26:E35" si="6">D26/C26*100</f>
        <v>39.71531184302733</v>
      </c>
      <c r="F26" s="41">
        <v>39113.800000000003</v>
      </c>
      <c r="G26" s="42">
        <f t="shared" ref="G26" si="7">D26/F26*100</f>
        <v>57.95780517362158</v>
      </c>
      <c r="H26" s="22"/>
    </row>
    <row r="27" spans="1:8" ht="28.5" x14ac:dyDescent="0.2">
      <c r="A27" s="28" t="s">
        <v>157</v>
      </c>
      <c r="B27" s="28" t="s">
        <v>158</v>
      </c>
      <c r="C27" s="30">
        <v>6493</v>
      </c>
      <c r="D27" s="30">
        <v>6709.2</v>
      </c>
      <c r="E27" s="31">
        <f t="shared" si="6"/>
        <v>103.32973971969814</v>
      </c>
      <c r="F27" s="32">
        <v>3536.2</v>
      </c>
      <c r="G27" s="33">
        <f>D27/F27*100</f>
        <v>189.72908772128275</v>
      </c>
      <c r="H27" s="22"/>
    </row>
    <row r="28" spans="1:8" ht="28.5" x14ac:dyDescent="0.2">
      <c r="A28" s="28" t="s">
        <v>159</v>
      </c>
      <c r="B28" s="28" t="s">
        <v>160</v>
      </c>
      <c r="C28" s="30">
        <v>3343</v>
      </c>
      <c r="D28" s="30">
        <v>5441.1</v>
      </c>
      <c r="E28" s="31">
        <f t="shared" si="6"/>
        <v>162.76099311995216</v>
      </c>
      <c r="F28" s="32">
        <v>508.7</v>
      </c>
      <c r="G28" s="33" t="s">
        <v>161</v>
      </c>
      <c r="H28" s="22"/>
    </row>
    <row r="29" spans="1:8" ht="28.5" x14ac:dyDescent="0.2">
      <c r="A29" s="28" t="s">
        <v>162</v>
      </c>
      <c r="B29" s="28" t="s">
        <v>163</v>
      </c>
      <c r="C29" s="30">
        <f>C31+C32+C33+C34+C35</f>
        <v>5392346.1000000006</v>
      </c>
      <c r="D29" s="30">
        <f>D31+D32+D33+D34+D35</f>
        <v>2613325.4</v>
      </c>
      <c r="E29" s="31">
        <f t="shared" si="6"/>
        <v>48.463606592314235</v>
      </c>
      <c r="F29" s="32">
        <f>F31+F32+F33+F34+F36+F35</f>
        <v>2217240.4</v>
      </c>
      <c r="G29" s="33">
        <f>D29/F29*100</f>
        <v>117.86387258684263</v>
      </c>
      <c r="H29" s="22"/>
    </row>
    <row r="30" spans="1:8" ht="42.75" x14ac:dyDescent="0.2">
      <c r="A30" s="28" t="s">
        <v>164</v>
      </c>
      <c r="B30" s="28" t="s">
        <v>165</v>
      </c>
      <c r="C30" s="30">
        <f>C31+C32+C33+C34</f>
        <v>5379458.1000000006</v>
      </c>
      <c r="D30" s="30">
        <f>D31+D32+D33+D34</f>
        <v>2613278.6</v>
      </c>
      <c r="E30" s="31">
        <f t="shared" si="6"/>
        <v>48.578844772487393</v>
      </c>
      <c r="F30" s="32">
        <f>F31+F32+F33+F34</f>
        <v>2217167.6</v>
      </c>
      <c r="G30" s="33">
        <f>D30/F30*100</f>
        <v>117.86563180879965</v>
      </c>
      <c r="H30" s="22"/>
    </row>
    <row r="31" spans="1:8" ht="42.75" x14ac:dyDescent="0.2">
      <c r="A31" s="44" t="s">
        <v>166</v>
      </c>
      <c r="B31" s="44" t="s">
        <v>183</v>
      </c>
      <c r="C31" s="39">
        <v>714240.1</v>
      </c>
      <c r="D31" s="39">
        <v>358900.5</v>
      </c>
      <c r="E31" s="40">
        <f t="shared" si="6"/>
        <v>50.249278918951767</v>
      </c>
      <c r="F31" s="41">
        <v>306606</v>
      </c>
      <c r="G31" s="33">
        <f t="shared" ref="G31" si="8">D31/F31*100</f>
        <v>117.05592845541184</v>
      </c>
      <c r="H31" s="22"/>
    </row>
    <row r="32" spans="1:8" ht="42.75" x14ac:dyDescent="0.2">
      <c r="A32" s="28" t="s">
        <v>167</v>
      </c>
      <c r="B32" s="28" t="s">
        <v>168</v>
      </c>
      <c r="C32" s="30">
        <v>1250293.8999999999</v>
      </c>
      <c r="D32" s="30">
        <v>352182.1</v>
      </c>
      <c r="E32" s="31">
        <f t="shared" si="6"/>
        <v>28.16794515273569</v>
      </c>
      <c r="F32" s="32">
        <v>206963.20000000001</v>
      </c>
      <c r="G32" s="33">
        <f>D32/F32*100</f>
        <v>170.16653202115157</v>
      </c>
      <c r="H32" s="22"/>
    </row>
    <row r="33" spans="1:8" ht="42.75" x14ac:dyDescent="0.2">
      <c r="A33" s="44" t="s">
        <v>169</v>
      </c>
      <c r="B33" s="44" t="s">
        <v>184</v>
      </c>
      <c r="C33" s="39">
        <v>3113563.7</v>
      </c>
      <c r="D33" s="39">
        <v>1728677.5</v>
      </c>
      <c r="E33" s="40">
        <f t="shared" si="6"/>
        <v>55.520865046056386</v>
      </c>
      <c r="F33" s="41">
        <v>1524442.1</v>
      </c>
      <c r="G33" s="33">
        <f t="shared" ref="G33" si="9">D33/F33*100</f>
        <v>113.39738649306523</v>
      </c>
      <c r="H33" s="22"/>
    </row>
    <row r="34" spans="1:8" ht="28.5" x14ac:dyDescent="0.2">
      <c r="A34" s="28" t="s">
        <v>170</v>
      </c>
      <c r="B34" s="28" t="s">
        <v>171</v>
      </c>
      <c r="C34" s="30">
        <v>301360.40000000002</v>
      </c>
      <c r="D34" s="30">
        <v>173518.5</v>
      </c>
      <c r="E34" s="31">
        <f t="shared" si="6"/>
        <v>57.578401143614087</v>
      </c>
      <c r="F34" s="32">
        <v>179156.3</v>
      </c>
      <c r="G34" s="33">
        <f>D34/F34*100</f>
        <v>96.853138851382852</v>
      </c>
      <c r="H34" s="22"/>
    </row>
    <row r="35" spans="1:8" ht="28.5" x14ac:dyDescent="0.2">
      <c r="A35" s="28" t="s">
        <v>172</v>
      </c>
      <c r="B35" s="28" t="s">
        <v>173</v>
      </c>
      <c r="C35" s="30">
        <v>12888</v>
      </c>
      <c r="D35" s="30">
        <v>46.8</v>
      </c>
      <c r="E35" s="31">
        <f t="shared" si="6"/>
        <v>0.36312849162011168</v>
      </c>
      <c r="F35" s="32">
        <v>193</v>
      </c>
      <c r="G35" s="33">
        <f>D35/F35*100</f>
        <v>24.248704663212433</v>
      </c>
      <c r="H35" s="22"/>
    </row>
    <row r="36" spans="1:8" ht="57" x14ac:dyDescent="0.2">
      <c r="A36" s="28" t="s">
        <v>174</v>
      </c>
      <c r="B36" s="28" t="s">
        <v>175</v>
      </c>
      <c r="C36" s="30">
        <v>0</v>
      </c>
      <c r="D36" s="30">
        <v>0</v>
      </c>
      <c r="E36" s="31">
        <v>0</v>
      </c>
      <c r="F36" s="32">
        <v>-120.2</v>
      </c>
      <c r="G36" s="33">
        <f>D36/F36*100</f>
        <v>0</v>
      </c>
      <c r="H36" s="22"/>
    </row>
    <row r="37" spans="1:8" x14ac:dyDescent="0.25">
      <c r="D37" s="26"/>
    </row>
  </sheetData>
  <mergeCells count="2">
    <mergeCell ref="A1:G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1"/>
  <sheetViews>
    <sheetView showGridLines="0" workbookViewId="0">
      <selection activeCell="K60" sqref="K60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8.140625" customWidth="1"/>
    <col min="4" max="4" width="17.7109375" customWidth="1"/>
    <col min="5" max="5" width="16.5703125" customWidth="1"/>
    <col min="6" max="6" width="21.140625" style="13" customWidth="1"/>
    <col min="7" max="7" width="20.140625" customWidth="1"/>
    <col min="8" max="8" width="13.140625" customWidth="1"/>
  </cols>
  <sheetData>
    <row r="1" spans="1:8" ht="12.75" customHeight="1" x14ac:dyDescent="0.2">
      <c r="A1" s="54" t="s">
        <v>185</v>
      </c>
      <c r="B1" s="54"/>
      <c r="C1" s="54"/>
      <c r="D1" s="54"/>
      <c r="E1" s="54"/>
      <c r="F1" s="54"/>
      <c r="G1" s="54"/>
    </row>
    <row r="2" spans="1:8" ht="12.75" customHeight="1" x14ac:dyDescent="0.2">
      <c r="A2" s="54"/>
      <c r="B2" s="54"/>
      <c r="C2" s="54"/>
      <c r="D2" s="54"/>
      <c r="E2" s="54"/>
      <c r="F2" s="54"/>
      <c r="G2" s="54"/>
    </row>
    <row r="3" spans="1:8" ht="48" customHeight="1" x14ac:dyDescent="0.2">
      <c r="A3" s="54"/>
      <c r="B3" s="54"/>
      <c r="C3" s="54"/>
      <c r="D3" s="54"/>
      <c r="E3" s="54"/>
      <c r="F3" s="54"/>
      <c r="G3" s="54"/>
      <c r="H3" s="1"/>
    </row>
    <row r="4" spans="1:8" ht="13.5" customHeight="1" x14ac:dyDescent="0.2">
      <c r="A4" s="2"/>
      <c r="B4" s="2"/>
      <c r="C4" s="2"/>
      <c r="D4" s="2"/>
      <c r="E4" s="2"/>
      <c r="F4" s="10"/>
      <c r="G4" s="2"/>
      <c r="H4" s="1"/>
    </row>
    <row r="5" spans="1:8" ht="79.5" customHeight="1" x14ac:dyDescent="0.2">
      <c r="A5" s="3" t="s">
        <v>81</v>
      </c>
      <c r="B5" s="3" t="s">
        <v>82</v>
      </c>
      <c r="C5" s="3" t="s">
        <v>178</v>
      </c>
      <c r="D5" s="3" t="s">
        <v>84</v>
      </c>
      <c r="E5" s="4" t="s">
        <v>177</v>
      </c>
      <c r="F5" s="16" t="s">
        <v>85</v>
      </c>
      <c r="G5" s="17" t="s">
        <v>83</v>
      </c>
    </row>
    <row r="6" spans="1:8" ht="23.25" customHeight="1" x14ac:dyDescent="0.2">
      <c r="A6" s="55" t="s">
        <v>86</v>
      </c>
      <c r="B6" s="55"/>
      <c r="C6" s="48">
        <f>C7+C14+C17+C21+C27+C31+C34+C40+C43+C47+C53+C57+C60</f>
        <v>7824098.5700000003</v>
      </c>
      <c r="D6" s="48">
        <f>D7+D14+D17+D21+D27+D31+D34+D40+D43+D47+D53+D57+D60</f>
        <v>3598779.1899999995</v>
      </c>
      <c r="E6" s="49">
        <f>D6/C6*100</f>
        <v>45.996087061055512</v>
      </c>
      <c r="F6" s="48">
        <f>F7+F14+F17+F21+F27+F31+F34+F40+F43+F47+F53+F57+F60</f>
        <v>3178702.5599999996</v>
      </c>
      <c r="G6" s="50">
        <f>D6/F6*100</f>
        <v>113.21534878054145</v>
      </c>
      <c r="H6" s="12"/>
    </row>
    <row r="7" spans="1:8" ht="35.25" customHeight="1" x14ac:dyDescent="0.2">
      <c r="A7" s="3" t="s">
        <v>87</v>
      </c>
      <c r="B7" s="3" t="s">
        <v>88</v>
      </c>
      <c r="C7" s="6">
        <f>C8+C9+C10+C11+C12+C13</f>
        <v>319561.52</v>
      </c>
      <c r="D7" s="6">
        <f>D8+D9+D10+D11+D12+D13</f>
        <v>138644.14000000001</v>
      </c>
      <c r="E7" s="8">
        <f>D7/C7*100</f>
        <v>43.385743064434038</v>
      </c>
      <c r="F7" s="6">
        <f>F8+F9+F10+F11+F12+F13</f>
        <v>128819.19</v>
      </c>
      <c r="G7" s="14">
        <f>D7/F7*100</f>
        <v>107.62693042861085</v>
      </c>
    </row>
    <row r="8" spans="1:8" ht="120" outlineLevel="1" x14ac:dyDescent="0.2">
      <c r="A8" s="5" t="s">
        <v>0</v>
      </c>
      <c r="B8" s="5" t="s">
        <v>1</v>
      </c>
      <c r="C8" s="7">
        <v>238754.39</v>
      </c>
      <c r="D8" s="7">
        <v>118706.66</v>
      </c>
      <c r="E8" s="9">
        <f t="shared" ref="E8:E61" si="0">D8/C8*100</f>
        <v>49.719152808038416</v>
      </c>
      <c r="F8" s="7">
        <v>112994.72</v>
      </c>
      <c r="G8" s="15">
        <f t="shared" ref="G8:G59" si="1">D8/F8*100</f>
        <v>105.05505035987524</v>
      </c>
    </row>
    <row r="9" spans="1:8" ht="15" outlineLevel="1" x14ac:dyDescent="0.2">
      <c r="A9" s="5" t="s">
        <v>2</v>
      </c>
      <c r="B9" s="5" t="s">
        <v>3</v>
      </c>
      <c r="C9" s="7">
        <v>306</v>
      </c>
      <c r="D9" s="7">
        <v>0</v>
      </c>
      <c r="E9" s="9">
        <f t="shared" si="0"/>
        <v>0</v>
      </c>
      <c r="F9" s="11">
        <v>0</v>
      </c>
      <c r="G9" s="15">
        <v>0</v>
      </c>
    </row>
    <row r="10" spans="1:8" ht="75" outlineLevel="1" x14ac:dyDescent="0.2">
      <c r="A10" s="5" t="s">
        <v>4</v>
      </c>
      <c r="B10" s="5" t="s">
        <v>5</v>
      </c>
      <c r="C10" s="7">
        <v>26268.9</v>
      </c>
      <c r="D10" s="7">
        <v>11471.02</v>
      </c>
      <c r="E10" s="9">
        <f t="shared" si="0"/>
        <v>43.667683077707856</v>
      </c>
      <c r="F10" s="7">
        <v>9652.2199999999993</v>
      </c>
      <c r="G10" s="15">
        <f t="shared" si="1"/>
        <v>118.84333345075019</v>
      </c>
    </row>
    <row r="11" spans="1:8" ht="30" outlineLevel="1" x14ac:dyDescent="0.2">
      <c r="A11" s="5" t="s">
        <v>6</v>
      </c>
      <c r="B11" s="5" t="s">
        <v>7</v>
      </c>
      <c r="C11" s="7">
        <v>3794.73</v>
      </c>
      <c r="D11" s="7">
        <v>1764.58</v>
      </c>
      <c r="E11" s="9">
        <f t="shared" si="0"/>
        <v>46.500805063864888</v>
      </c>
      <c r="F11" s="7">
        <v>1571.97</v>
      </c>
      <c r="G11" s="15">
        <f t="shared" si="1"/>
        <v>112.25277836091018</v>
      </c>
    </row>
    <row r="12" spans="1:8" ht="15" outlineLevel="1" x14ac:dyDescent="0.2">
      <c r="A12" s="5" t="s">
        <v>8</v>
      </c>
      <c r="B12" s="5" t="s">
        <v>9</v>
      </c>
      <c r="C12" s="7">
        <v>33716.86</v>
      </c>
      <c r="D12" s="7">
        <v>0</v>
      </c>
      <c r="E12" s="9">
        <f t="shared" si="0"/>
        <v>0</v>
      </c>
      <c r="F12" s="7">
        <v>0</v>
      </c>
      <c r="G12" s="15">
        <v>0</v>
      </c>
    </row>
    <row r="13" spans="1:8" ht="30" outlineLevel="1" x14ac:dyDescent="0.2">
      <c r="A13" s="5" t="s">
        <v>10</v>
      </c>
      <c r="B13" s="5" t="s">
        <v>11</v>
      </c>
      <c r="C13" s="7">
        <v>16720.64</v>
      </c>
      <c r="D13" s="7">
        <v>6701.88</v>
      </c>
      <c r="E13" s="9">
        <f t="shared" si="0"/>
        <v>40.081480134731692</v>
      </c>
      <c r="F13" s="7">
        <v>4600.28</v>
      </c>
      <c r="G13" s="15">
        <f t="shared" si="1"/>
        <v>145.68417574582418</v>
      </c>
    </row>
    <row r="14" spans="1:8" ht="24" customHeight="1" x14ac:dyDescent="0.2">
      <c r="A14" s="3" t="s">
        <v>89</v>
      </c>
      <c r="B14" s="3" t="s">
        <v>90</v>
      </c>
      <c r="C14" s="6">
        <f>C15+C16</f>
        <v>7531.2</v>
      </c>
      <c r="D14" s="6">
        <f>D15+D16</f>
        <v>2838.4900000000002</v>
      </c>
      <c r="E14" s="8">
        <f t="shared" si="0"/>
        <v>37.689743998300408</v>
      </c>
      <c r="F14" s="6">
        <f>F15+F16</f>
        <v>2884.77</v>
      </c>
      <c r="G14" s="14">
        <f t="shared" si="1"/>
        <v>98.395712656468291</v>
      </c>
    </row>
    <row r="15" spans="1:8" ht="30" outlineLevel="1" x14ac:dyDescent="0.2">
      <c r="A15" s="5" t="s">
        <v>12</v>
      </c>
      <c r="B15" s="5" t="s">
        <v>13</v>
      </c>
      <c r="C15" s="7">
        <v>6473</v>
      </c>
      <c r="D15" s="7">
        <v>2748.23</v>
      </c>
      <c r="E15" s="9">
        <f t="shared" si="0"/>
        <v>42.456820639579796</v>
      </c>
      <c r="F15" s="7">
        <v>2698.02</v>
      </c>
      <c r="G15" s="15">
        <f t="shared" si="1"/>
        <v>101.86099435882609</v>
      </c>
    </row>
    <row r="16" spans="1:8" ht="30" outlineLevel="1" x14ac:dyDescent="0.2">
      <c r="A16" s="5" t="s">
        <v>14</v>
      </c>
      <c r="B16" s="5" t="s">
        <v>15</v>
      </c>
      <c r="C16" s="7">
        <v>1058.2</v>
      </c>
      <c r="D16" s="7">
        <v>90.26</v>
      </c>
      <c r="E16" s="9">
        <f t="shared" si="0"/>
        <v>8.5295785295785294</v>
      </c>
      <c r="F16" s="7">
        <v>186.75</v>
      </c>
      <c r="G16" s="15">
        <f t="shared" si="1"/>
        <v>48.331994645247661</v>
      </c>
    </row>
    <row r="17" spans="1:7" ht="24" customHeight="1" x14ac:dyDescent="0.2">
      <c r="A17" s="3" t="s">
        <v>91</v>
      </c>
      <c r="B17" s="3" t="s">
        <v>92</v>
      </c>
      <c r="C17" s="6">
        <f>C18+C19+C20</f>
        <v>43652.9</v>
      </c>
      <c r="D17" s="6">
        <f>D18+D19+D20</f>
        <v>20375.330000000002</v>
      </c>
      <c r="E17" s="8">
        <f t="shared" si="0"/>
        <v>46.675776408898379</v>
      </c>
      <c r="F17" s="6">
        <f>F18+F19+F20</f>
        <v>10117.359999999999</v>
      </c>
      <c r="G17" s="14">
        <f t="shared" si="1"/>
        <v>201.3897894312351</v>
      </c>
    </row>
    <row r="18" spans="1:7" ht="15" outlineLevel="1" x14ac:dyDescent="0.2">
      <c r="A18" s="5" t="s">
        <v>16</v>
      </c>
      <c r="B18" s="5" t="s">
        <v>17</v>
      </c>
      <c r="C18" s="7">
        <v>2557.8000000000002</v>
      </c>
      <c r="D18" s="7">
        <v>1438.14</v>
      </c>
      <c r="E18" s="9">
        <f t="shared" si="0"/>
        <v>56.225662678864651</v>
      </c>
      <c r="F18" s="7">
        <v>1280</v>
      </c>
      <c r="G18" s="15">
        <f t="shared" si="1"/>
        <v>112.35468750000001</v>
      </c>
    </row>
    <row r="19" spans="1:7" ht="75" outlineLevel="1" x14ac:dyDescent="0.2">
      <c r="A19" s="5" t="s">
        <v>18</v>
      </c>
      <c r="B19" s="5" t="s">
        <v>19</v>
      </c>
      <c r="C19" s="7">
        <v>3779.1</v>
      </c>
      <c r="D19" s="7">
        <v>2809.19</v>
      </c>
      <c r="E19" s="9">
        <f t="shared" si="0"/>
        <v>74.33489455161282</v>
      </c>
      <c r="F19" s="7">
        <v>345.47</v>
      </c>
      <c r="G19" s="15">
        <f t="shared" si="1"/>
        <v>813.15020117521067</v>
      </c>
    </row>
    <row r="20" spans="1:7" ht="60" outlineLevel="1" x14ac:dyDescent="0.2">
      <c r="A20" s="5" t="s">
        <v>20</v>
      </c>
      <c r="B20" s="5" t="s">
        <v>21</v>
      </c>
      <c r="C20" s="7">
        <v>37316</v>
      </c>
      <c r="D20" s="7">
        <v>16128</v>
      </c>
      <c r="E20" s="9">
        <f t="shared" si="0"/>
        <v>43.220066459427592</v>
      </c>
      <c r="F20" s="7">
        <v>8491.89</v>
      </c>
      <c r="G20" s="15">
        <f t="shared" si="1"/>
        <v>189.92238476946829</v>
      </c>
    </row>
    <row r="21" spans="1:7" ht="26.25" customHeight="1" x14ac:dyDescent="0.2">
      <c r="A21" s="3" t="s">
        <v>93</v>
      </c>
      <c r="B21" s="3" t="s">
        <v>94</v>
      </c>
      <c r="C21" s="6">
        <f>C22+C23+C24+C25+C26</f>
        <v>794171.58</v>
      </c>
      <c r="D21" s="6">
        <f>D22+D23+D24+D25+D26</f>
        <v>366613.57</v>
      </c>
      <c r="E21" s="8">
        <f t="shared" si="0"/>
        <v>46.16301807224076</v>
      </c>
      <c r="F21" s="6">
        <f>F22+F23+F24+F25+F26</f>
        <v>394658.85000000003</v>
      </c>
      <c r="G21" s="14">
        <f t="shared" si="1"/>
        <v>92.893791688695188</v>
      </c>
    </row>
    <row r="22" spans="1:7" ht="26.25" customHeight="1" x14ac:dyDescent="0.2">
      <c r="A22" s="5" t="s">
        <v>113</v>
      </c>
      <c r="B22" s="5" t="s">
        <v>114</v>
      </c>
      <c r="C22" s="7">
        <v>0</v>
      </c>
      <c r="D22" s="7">
        <v>0</v>
      </c>
      <c r="E22" s="9">
        <v>0</v>
      </c>
      <c r="F22" s="7">
        <v>194.28</v>
      </c>
      <c r="G22" s="15">
        <f t="shared" si="1"/>
        <v>0</v>
      </c>
    </row>
    <row r="23" spans="1:7" ht="30" outlineLevel="1" x14ac:dyDescent="0.2">
      <c r="A23" s="5" t="s">
        <v>22</v>
      </c>
      <c r="B23" s="5" t="s">
        <v>23</v>
      </c>
      <c r="C23" s="7">
        <v>695.3</v>
      </c>
      <c r="D23" s="7">
        <v>0</v>
      </c>
      <c r="E23" s="9">
        <f t="shared" si="0"/>
        <v>0</v>
      </c>
      <c r="F23" s="11">
        <v>0</v>
      </c>
      <c r="G23" s="15">
        <v>0</v>
      </c>
    </row>
    <row r="24" spans="1:7" ht="15" outlineLevel="1" x14ac:dyDescent="0.2">
      <c r="A24" s="5" t="s">
        <v>24</v>
      </c>
      <c r="B24" s="5" t="s">
        <v>25</v>
      </c>
      <c r="C24" s="7">
        <v>5201.3</v>
      </c>
      <c r="D24" s="7">
        <v>4191.6899999999996</v>
      </c>
      <c r="E24" s="9">
        <f t="shared" si="0"/>
        <v>80.589275757983572</v>
      </c>
      <c r="F24" s="7">
        <v>29855</v>
      </c>
      <c r="G24" s="15">
        <f t="shared" si="1"/>
        <v>14.040160777089264</v>
      </c>
    </row>
    <row r="25" spans="1:7" ht="30" outlineLevel="1" x14ac:dyDescent="0.2">
      <c r="A25" s="5" t="s">
        <v>26</v>
      </c>
      <c r="B25" s="5" t="s">
        <v>27</v>
      </c>
      <c r="C25" s="7">
        <v>508361.6</v>
      </c>
      <c r="D25" s="7">
        <v>258108.68</v>
      </c>
      <c r="E25" s="9">
        <f t="shared" si="0"/>
        <v>50.772654740247894</v>
      </c>
      <c r="F25" s="7">
        <v>284892.36</v>
      </c>
      <c r="G25" s="15">
        <f t="shared" si="1"/>
        <v>90.598666808755425</v>
      </c>
    </row>
    <row r="26" spans="1:7" ht="30" outlineLevel="1" x14ac:dyDescent="0.2">
      <c r="A26" s="5" t="s">
        <v>28</v>
      </c>
      <c r="B26" s="5" t="s">
        <v>29</v>
      </c>
      <c r="C26" s="7">
        <v>279913.38</v>
      </c>
      <c r="D26" s="7">
        <v>104313.2</v>
      </c>
      <c r="E26" s="9">
        <f t="shared" si="0"/>
        <v>37.266242864131755</v>
      </c>
      <c r="F26" s="7">
        <v>79717.210000000006</v>
      </c>
      <c r="G26" s="15">
        <f t="shared" si="1"/>
        <v>130.85405271960721</v>
      </c>
    </row>
    <row r="27" spans="1:7" ht="36.75" customHeight="1" x14ac:dyDescent="0.2">
      <c r="A27" s="3" t="s">
        <v>30</v>
      </c>
      <c r="B27" s="3" t="s">
        <v>95</v>
      </c>
      <c r="C27" s="6">
        <f>C28+C29+C30</f>
        <v>1301868.82</v>
      </c>
      <c r="D27" s="6">
        <f>D28+D29+D30</f>
        <v>431889.56</v>
      </c>
      <c r="E27" s="8">
        <f t="shared" si="0"/>
        <v>33.174583595910988</v>
      </c>
      <c r="F27" s="6">
        <f>F28+F29+F30</f>
        <v>167434.36000000002</v>
      </c>
      <c r="G27" s="14">
        <f t="shared" si="1"/>
        <v>257.94559730750603</v>
      </c>
    </row>
    <row r="28" spans="1:7" ht="15" outlineLevel="1" x14ac:dyDescent="0.2">
      <c r="A28" s="5" t="s">
        <v>31</v>
      </c>
      <c r="B28" s="5" t="s">
        <v>32</v>
      </c>
      <c r="C28" s="7">
        <v>5061.5</v>
      </c>
      <c r="D28" s="7">
        <v>1082</v>
      </c>
      <c r="E28" s="9">
        <f t="shared" si="0"/>
        <v>21.377062135730515</v>
      </c>
      <c r="F28" s="7">
        <v>4755.24</v>
      </c>
      <c r="G28" s="15">
        <f t="shared" si="1"/>
        <v>22.753846283258049</v>
      </c>
    </row>
    <row r="29" spans="1:7" ht="15" outlineLevel="1" x14ac:dyDescent="0.2">
      <c r="A29" s="5" t="s">
        <v>33</v>
      </c>
      <c r="B29" s="5" t="s">
        <v>34</v>
      </c>
      <c r="C29" s="7">
        <v>40819.519999999997</v>
      </c>
      <c r="D29" s="7">
        <v>23189.06</v>
      </c>
      <c r="E29" s="9">
        <f t="shared" si="0"/>
        <v>56.808752283221366</v>
      </c>
      <c r="F29" s="7">
        <v>17399.77</v>
      </c>
      <c r="G29" s="15">
        <f t="shared" si="1"/>
        <v>133.27222141442101</v>
      </c>
    </row>
    <row r="30" spans="1:7" ht="15" outlineLevel="1" x14ac:dyDescent="0.2">
      <c r="A30" s="5" t="s">
        <v>35</v>
      </c>
      <c r="B30" s="5" t="s">
        <v>36</v>
      </c>
      <c r="C30" s="7">
        <v>1255987.8</v>
      </c>
      <c r="D30" s="7">
        <v>407618.5</v>
      </c>
      <c r="E30" s="9">
        <f t="shared" si="0"/>
        <v>32.454017467367116</v>
      </c>
      <c r="F30" s="7">
        <v>145279.35</v>
      </c>
      <c r="G30" s="15">
        <f t="shared" si="1"/>
        <v>280.5756633685379</v>
      </c>
    </row>
    <row r="31" spans="1:7" ht="24.75" customHeight="1" x14ac:dyDescent="0.2">
      <c r="A31" s="3" t="s">
        <v>96</v>
      </c>
      <c r="B31" s="3" t="s">
        <v>97</v>
      </c>
      <c r="C31" s="6">
        <f>C32+C33</f>
        <v>7962</v>
      </c>
      <c r="D31" s="6">
        <f>D32+D33</f>
        <v>580</v>
      </c>
      <c r="E31" s="8">
        <f t="shared" si="0"/>
        <v>7.2846018588294399</v>
      </c>
      <c r="F31" s="6">
        <f>F32+F33</f>
        <v>516.92999999999995</v>
      </c>
      <c r="G31" s="14">
        <f t="shared" si="1"/>
        <v>112.2008782620471</v>
      </c>
    </row>
    <row r="32" spans="1:7" ht="45" outlineLevel="1" x14ac:dyDescent="0.2">
      <c r="A32" s="5" t="s">
        <v>37</v>
      </c>
      <c r="B32" s="5" t="s">
        <v>38</v>
      </c>
      <c r="C32" s="7">
        <v>565</v>
      </c>
      <c r="D32" s="7">
        <v>0</v>
      </c>
      <c r="E32" s="9">
        <f t="shared" si="0"/>
        <v>0</v>
      </c>
      <c r="F32" s="11">
        <v>0</v>
      </c>
      <c r="G32" s="15">
        <v>0</v>
      </c>
    </row>
    <row r="33" spans="1:7" ht="30" outlineLevel="1" x14ac:dyDescent="0.2">
      <c r="A33" s="5" t="s">
        <v>39</v>
      </c>
      <c r="B33" s="5" t="s">
        <v>40</v>
      </c>
      <c r="C33" s="7">
        <v>7397</v>
      </c>
      <c r="D33" s="7">
        <v>580</v>
      </c>
      <c r="E33" s="9">
        <f t="shared" si="0"/>
        <v>7.8410166283628495</v>
      </c>
      <c r="F33" s="7">
        <v>516.92999999999995</v>
      </c>
      <c r="G33" s="15">
        <f t="shared" si="1"/>
        <v>112.2008782620471</v>
      </c>
    </row>
    <row r="34" spans="1:7" ht="23.25" customHeight="1" x14ac:dyDescent="0.2">
      <c r="A34" s="3" t="s">
        <v>98</v>
      </c>
      <c r="B34" s="3" t="s">
        <v>99</v>
      </c>
      <c r="C34" s="6">
        <f>C35+C36+C37+C38+C39</f>
        <v>3652333.02</v>
      </c>
      <c r="D34" s="6">
        <f>D35+D36+D37+D38+D39</f>
        <v>1879310.8299999998</v>
      </c>
      <c r="E34" s="8">
        <f t="shared" si="0"/>
        <v>51.455078704734312</v>
      </c>
      <c r="F34" s="6">
        <f>F35+F36+F37+F38+F39</f>
        <v>1508892.0999999999</v>
      </c>
      <c r="G34" s="14">
        <f t="shared" si="1"/>
        <v>124.54905357381088</v>
      </c>
    </row>
    <row r="35" spans="1:7" ht="15" outlineLevel="1" x14ac:dyDescent="0.2">
      <c r="A35" s="5" t="s">
        <v>41</v>
      </c>
      <c r="B35" s="5" t="s">
        <v>42</v>
      </c>
      <c r="C35" s="7">
        <v>1003705.07</v>
      </c>
      <c r="D35" s="7">
        <v>560064.39</v>
      </c>
      <c r="E35" s="9">
        <f t="shared" si="0"/>
        <v>55.799697215836531</v>
      </c>
      <c r="F35" s="7">
        <v>443410.26</v>
      </c>
      <c r="G35" s="15">
        <f t="shared" si="1"/>
        <v>126.30839665279734</v>
      </c>
    </row>
    <row r="36" spans="1:7" ht="15" outlineLevel="1" x14ac:dyDescent="0.2">
      <c r="A36" s="5" t="s">
        <v>43</v>
      </c>
      <c r="B36" s="5" t="s">
        <v>44</v>
      </c>
      <c r="C36" s="7">
        <v>2257453.69</v>
      </c>
      <c r="D36" s="7">
        <v>1115872.57</v>
      </c>
      <c r="E36" s="9">
        <f t="shared" si="0"/>
        <v>49.430585218339523</v>
      </c>
      <c r="F36" s="7">
        <v>900138.3</v>
      </c>
      <c r="G36" s="15">
        <f t="shared" si="1"/>
        <v>123.96679154747665</v>
      </c>
    </row>
    <row r="37" spans="1:7" ht="30" outlineLevel="1" x14ac:dyDescent="0.2">
      <c r="A37" s="5" t="s">
        <v>45</v>
      </c>
      <c r="B37" s="5" t="s">
        <v>46</v>
      </c>
      <c r="C37" s="7">
        <v>266134.2</v>
      </c>
      <c r="D37" s="7">
        <v>149413.9</v>
      </c>
      <c r="E37" s="9">
        <f t="shared" si="0"/>
        <v>56.142314666810954</v>
      </c>
      <c r="F37" s="7">
        <v>122449.92</v>
      </c>
      <c r="G37" s="15">
        <f t="shared" si="1"/>
        <v>122.02041454988293</v>
      </c>
    </row>
    <row r="38" spans="1:7" ht="15" outlineLevel="1" x14ac:dyDescent="0.2">
      <c r="A38" s="5" t="s">
        <v>47</v>
      </c>
      <c r="B38" s="5" t="s">
        <v>48</v>
      </c>
      <c r="C38" s="7">
        <v>31505.98</v>
      </c>
      <c r="D38" s="7">
        <v>13594.59</v>
      </c>
      <c r="E38" s="9">
        <f t="shared" si="0"/>
        <v>43.149237065471382</v>
      </c>
      <c r="F38" s="7">
        <v>8703.2199999999993</v>
      </c>
      <c r="G38" s="15">
        <f t="shared" si="1"/>
        <v>156.20184253644055</v>
      </c>
    </row>
    <row r="39" spans="1:7" ht="30" outlineLevel="1" x14ac:dyDescent="0.2">
      <c r="A39" s="5" t="s">
        <v>49</v>
      </c>
      <c r="B39" s="5" t="s">
        <v>50</v>
      </c>
      <c r="C39" s="7">
        <v>93534.080000000002</v>
      </c>
      <c r="D39" s="7">
        <v>40365.379999999997</v>
      </c>
      <c r="E39" s="9">
        <f t="shared" si="0"/>
        <v>43.155799469027755</v>
      </c>
      <c r="F39" s="7">
        <v>34190.400000000001</v>
      </c>
      <c r="G39" s="15">
        <f t="shared" si="1"/>
        <v>118.06056670878374</v>
      </c>
    </row>
    <row r="40" spans="1:7" ht="25.5" customHeight="1" x14ac:dyDescent="0.2">
      <c r="A40" s="3" t="s">
        <v>100</v>
      </c>
      <c r="B40" s="3" t="s">
        <v>101</v>
      </c>
      <c r="C40" s="6">
        <f>C41+C42</f>
        <v>432157.83</v>
      </c>
      <c r="D40" s="6">
        <f>D41+D42</f>
        <v>203870.12</v>
      </c>
      <c r="E40" s="8">
        <f t="shared" si="0"/>
        <v>47.174922180630162</v>
      </c>
      <c r="F40" s="6">
        <f>F41+F42</f>
        <v>272161.74</v>
      </c>
      <c r="G40" s="14">
        <f t="shared" si="1"/>
        <v>74.907707453663392</v>
      </c>
    </row>
    <row r="41" spans="1:7" ht="15" outlineLevel="1" x14ac:dyDescent="0.2">
      <c r="A41" s="5" t="s">
        <v>51</v>
      </c>
      <c r="B41" s="5" t="s">
        <v>52</v>
      </c>
      <c r="C41" s="7">
        <v>391294.34</v>
      </c>
      <c r="D41" s="7">
        <v>188912.27</v>
      </c>
      <c r="E41" s="9">
        <f t="shared" si="0"/>
        <v>48.278814868622931</v>
      </c>
      <c r="F41" s="7">
        <v>263898.44</v>
      </c>
      <c r="G41" s="15">
        <f t="shared" si="1"/>
        <v>71.585216646221923</v>
      </c>
    </row>
    <row r="42" spans="1:7" ht="30" outlineLevel="1" x14ac:dyDescent="0.2">
      <c r="A42" s="5" t="s">
        <v>53</v>
      </c>
      <c r="B42" s="5" t="s">
        <v>54</v>
      </c>
      <c r="C42" s="7">
        <v>40863.49</v>
      </c>
      <c r="D42" s="7">
        <v>14957.85</v>
      </c>
      <c r="E42" s="9">
        <f t="shared" si="0"/>
        <v>36.604435891305421</v>
      </c>
      <c r="F42" s="7">
        <v>8263.2999999999993</v>
      </c>
      <c r="G42" s="15">
        <f t="shared" si="1"/>
        <v>181.01545387436013</v>
      </c>
    </row>
    <row r="43" spans="1:7" ht="23.25" customHeight="1" x14ac:dyDescent="0.2">
      <c r="A43" s="3" t="s">
        <v>102</v>
      </c>
      <c r="B43" s="3" t="s">
        <v>103</v>
      </c>
      <c r="C43" s="6">
        <f>C44+C45+C46</f>
        <v>37272.53</v>
      </c>
      <c r="D43" s="6">
        <f>D44+D45+D46</f>
        <v>3016.26</v>
      </c>
      <c r="E43" s="8">
        <f t="shared" si="0"/>
        <v>8.0924477088086064</v>
      </c>
      <c r="F43" s="6">
        <f>F44+F45+F46</f>
        <v>4222.57</v>
      </c>
      <c r="G43" s="14">
        <f t="shared" si="1"/>
        <v>71.431853113151476</v>
      </c>
    </row>
    <row r="44" spans="1:7" ht="30" outlineLevel="1" x14ac:dyDescent="0.2">
      <c r="A44" s="5" t="s">
        <v>55</v>
      </c>
      <c r="B44" s="5" t="s">
        <v>56</v>
      </c>
      <c r="C44" s="7">
        <v>9263.73</v>
      </c>
      <c r="D44" s="7">
        <v>3016.26</v>
      </c>
      <c r="E44" s="9">
        <f t="shared" si="0"/>
        <v>32.559886784265089</v>
      </c>
      <c r="F44" s="7">
        <v>4162.4799999999996</v>
      </c>
      <c r="G44" s="15">
        <f t="shared" si="1"/>
        <v>72.463050873517716</v>
      </c>
    </row>
    <row r="45" spans="1:7" ht="15" outlineLevel="1" x14ac:dyDescent="0.2">
      <c r="A45" s="5" t="s">
        <v>57</v>
      </c>
      <c r="B45" s="5" t="s">
        <v>58</v>
      </c>
      <c r="C45" s="7">
        <v>2375</v>
      </c>
      <c r="D45" s="7">
        <v>0</v>
      </c>
      <c r="E45" s="9">
        <f t="shared" si="0"/>
        <v>0</v>
      </c>
      <c r="F45" s="11">
        <v>0</v>
      </c>
      <c r="G45" s="15">
        <v>0</v>
      </c>
    </row>
    <row r="46" spans="1:7" ht="30" outlineLevel="1" x14ac:dyDescent="0.2">
      <c r="A46" s="5" t="s">
        <v>59</v>
      </c>
      <c r="B46" s="5" t="s">
        <v>60</v>
      </c>
      <c r="C46" s="7">
        <v>25633.8</v>
      </c>
      <c r="D46" s="7">
        <v>0</v>
      </c>
      <c r="E46" s="9">
        <f t="shared" si="0"/>
        <v>0</v>
      </c>
      <c r="F46" s="7">
        <v>60.09</v>
      </c>
      <c r="G46" s="15">
        <f t="shared" si="1"/>
        <v>0</v>
      </c>
    </row>
    <row r="47" spans="1:7" ht="22.5" customHeight="1" x14ac:dyDescent="0.2">
      <c r="A47" s="3" t="s">
        <v>104</v>
      </c>
      <c r="B47" s="3" t="s">
        <v>105</v>
      </c>
      <c r="C47" s="6">
        <f>C48+C49+C50+C51+C52</f>
        <v>1069520.8099999998</v>
      </c>
      <c r="D47" s="6">
        <f>D48+D49+D50+D51+D52</f>
        <v>501646.64999999997</v>
      </c>
      <c r="E47" s="8">
        <f t="shared" si="0"/>
        <v>46.903869967710122</v>
      </c>
      <c r="F47" s="6">
        <f>F48+F49+F50+F51+F52</f>
        <v>642054.57000000007</v>
      </c>
      <c r="G47" s="14">
        <f t="shared" si="1"/>
        <v>78.131466301999836</v>
      </c>
    </row>
    <row r="48" spans="1:7" ht="15" outlineLevel="1" x14ac:dyDescent="0.2">
      <c r="A48" s="5" t="s">
        <v>61</v>
      </c>
      <c r="B48" s="5" t="s">
        <v>62</v>
      </c>
      <c r="C48" s="7">
        <v>11818.7</v>
      </c>
      <c r="D48" s="7">
        <v>4622.47</v>
      </c>
      <c r="E48" s="9">
        <f t="shared" si="0"/>
        <v>39.111492803777068</v>
      </c>
      <c r="F48" s="7">
        <v>4318.2</v>
      </c>
      <c r="G48" s="15">
        <f t="shared" si="1"/>
        <v>107.04622296327176</v>
      </c>
    </row>
    <row r="49" spans="1:7" ht="30" outlineLevel="1" x14ac:dyDescent="0.2">
      <c r="A49" s="5" t="s">
        <v>63</v>
      </c>
      <c r="B49" s="5" t="s">
        <v>64</v>
      </c>
      <c r="C49" s="7">
        <v>77658</v>
      </c>
      <c r="D49" s="7">
        <v>36790.81</v>
      </c>
      <c r="E49" s="9">
        <f t="shared" si="0"/>
        <v>47.37542815936542</v>
      </c>
      <c r="F49" s="7">
        <v>33467.69</v>
      </c>
      <c r="G49" s="15">
        <f t="shared" si="1"/>
        <v>109.92933781805674</v>
      </c>
    </row>
    <row r="50" spans="1:7" ht="30" outlineLevel="1" x14ac:dyDescent="0.2">
      <c r="A50" s="5" t="s">
        <v>65</v>
      </c>
      <c r="B50" s="5" t="s">
        <v>66</v>
      </c>
      <c r="C50" s="7">
        <v>642521.86</v>
      </c>
      <c r="D50" s="7">
        <v>310580.7</v>
      </c>
      <c r="E50" s="9">
        <f t="shared" si="0"/>
        <v>48.337763947828954</v>
      </c>
      <c r="F50" s="7">
        <v>310772.32</v>
      </c>
      <c r="G50" s="15">
        <f t="shared" si="1"/>
        <v>99.938340711939858</v>
      </c>
    </row>
    <row r="51" spans="1:7" ht="15" outlineLevel="1" x14ac:dyDescent="0.2">
      <c r="A51" s="5" t="s">
        <v>67</v>
      </c>
      <c r="B51" s="5" t="s">
        <v>68</v>
      </c>
      <c r="C51" s="7">
        <v>301798.03999999998</v>
      </c>
      <c r="D51" s="7">
        <v>136406.60999999999</v>
      </c>
      <c r="E51" s="9">
        <f t="shared" si="0"/>
        <v>45.197977428879263</v>
      </c>
      <c r="F51" s="7">
        <v>282195.81</v>
      </c>
      <c r="G51" s="15">
        <f t="shared" si="1"/>
        <v>48.337574537339869</v>
      </c>
    </row>
    <row r="52" spans="1:7" ht="30" outlineLevel="1" x14ac:dyDescent="0.2">
      <c r="A52" s="5" t="s">
        <v>69</v>
      </c>
      <c r="B52" s="5" t="s">
        <v>70</v>
      </c>
      <c r="C52" s="7">
        <v>35724.21</v>
      </c>
      <c r="D52" s="7">
        <v>13246.06</v>
      </c>
      <c r="E52" s="9">
        <f t="shared" si="0"/>
        <v>37.078664580686315</v>
      </c>
      <c r="F52" s="7">
        <v>11300.55</v>
      </c>
      <c r="G52" s="15">
        <f t="shared" si="1"/>
        <v>117.21606470481525</v>
      </c>
    </row>
    <row r="53" spans="1:7" ht="28.5" x14ac:dyDescent="0.2">
      <c r="A53" s="3" t="s">
        <v>106</v>
      </c>
      <c r="B53" s="3" t="s">
        <v>107</v>
      </c>
      <c r="C53" s="6">
        <f>C54+C55+C56</f>
        <v>152951.35999999999</v>
      </c>
      <c r="D53" s="6">
        <f>D54+D55+D56</f>
        <v>48842.03</v>
      </c>
      <c r="E53" s="8">
        <f t="shared" si="0"/>
        <v>31.933047211871802</v>
      </c>
      <c r="F53" s="6">
        <f>F54+F55+F56</f>
        <v>46149.909999999996</v>
      </c>
      <c r="G53" s="14">
        <f t="shared" si="1"/>
        <v>105.83342416052383</v>
      </c>
    </row>
    <row r="54" spans="1:7" ht="15" x14ac:dyDescent="0.2">
      <c r="A54" s="5" t="s">
        <v>111</v>
      </c>
      <c r="B54" s="5" t="s">
        <v>112</v>
      </c>
      <c r="C54" s="7">
        <v>593.79999999999995</v>
      </c>
      <c r="D54" s="7">
        <v>0</v>
      </c>
      <c r="E54" s="9">
        <f t="shared" si="0"/>
        <v>0</v>
      </c>
      <c r="F54" s="11"/>
      <c r="G54" s="14"/>
    </row>
    <row r="55" spans="1:7" ht="15" outlineLevel="1" x14ac:dyDescent="0.2">
      <c r="A55" s="5" t="s">
        <v>71</v>
      </c>
      <c r="B55" s="5" t="s">
        <v>72</v>
      </c>
      <c r="C55" s="7">
        <v>135942.06</v>
      </c>
      <c r="D55" s="7">
        <v>46307.9</v>
      </c>
      <c r="E55" s="9">
        <f t="shared" si="0"/>
        <v>34.064438923464898</v>
      </c>
      <c r="F55" s="7">
        <v>36738.589999999997</v>
      </c>
      <c r="G55" s="15">
        <f t="shared" si="1"/>
        <v>126.04702575684044</v>
      </c>
    </row>
    <row r="56" spans="1:7" ht="30" outlineLevel="1" x14ac:dyDescent="0.2">
      <c r="A56" s="5" t="s">
        <v>73</v>
      </c>
      <c r="B56" s="5" t="s">
        <v>74</v>
      </c>
      <c r="C56" s="7">
        <v>16415.5</v>
      </c>
      <c r="D56" s="7">
        <v>2534.13</v>
      </c>
      <c r="E56" s="9">
        <f t="shared" si="0"/>
        <v>15.437421948767932</v>
      </c>
      <c r="F56" s="7">
        <v>9411.32</v>
      </c>
      <c r="G56" s="15">
        <f t="shared" si="1"/>
        <v>26.926403522566446</v>
      </c>
    </row>
    <row r="57" spans="1:7" ht="36" customHeight="1" x14ac:dyDescent="0.2">
      <c r="A57" s="3" t="s">
        <v>108</v>
      </c>
      <c r="B57" s="3" t="s">
        <v>109</v>
      </c>
      <c r="C57" s="6">
        <f>C58+C59</f>
        <v>4115</v>
      </c>
      <c r="D57" s="6">
        <f>D58+D59</f>
        <v>1152.21</v>
      </c>
      <c r="E57" s="8">
        <f t="shared" si="0"/>
        <v>28.00024301336574</v>
      </c>
      <c r="F57" s="6">
        <f>F58+F59</f>
        <v>790.21</v>
      </c>
      <c r="G57" s="14">
        <f t="shared" si="1"/>
        <v>145.81060730691843</v>
      </c>
    </row>
    <row r="58" spans="1:7" ht="30" outlineLevel="1" x14ac:dyDescent="0.2">
      <c r="A58" s="5" t="s">
        <v>75</v>
      </c>
      <c r="B58" s="5" t="s">
        <v>76</v>
      </c>
      <c r="C58" s="7">
        <v>3000</v>
      </c>
      <c r="D58" s="7">
        <v>837.92</v>
      </c>
      <c r="E58" s="9">
        <f t="shared" si="0"/>
        <v>27.930666666666664</v>
      </c>
      <c r="F58" s="7">
        <v>745.33</v>
      </c>
      <c r="G58" s="15">
        <f t="shared" si="1"/>
        <v>112.42268525351184</v>
      </c>
    </row>
    <row r="59" spans="1:7" ht="30" outlineLevel="1" x14ac:dyDescent="0.2">
      <c r="A59" s="5" t="s">
        <v>77</v>
      </c>
      <c r="B59" s="5" t="s">
        <v>78</v>
      </c>
      <c r="C59" s="7">
        <v>1115</v>
      </c>
      <c r="D59" s="7">
        <v>314.29000000000002</v>
      </c>
      <c r="E59" s="9">
        <f t="shared" si="0"/>
        <v>28.187443946188345</v>
      </c>
      <c r="F59" s="7">
        <v>44.88</v>
      </c>
      <c r="G59" s="15">
        <f t="shared" si="1"/>
        <v>700.28966131907305</v>
      </c>
    </row>
    <row r="60" spans="1:7" ht="63" customHeight="1" x14ac:dyDescent="0.2">
      <c r="A60" s="3" t="s">
        <v>110</v>
      </c>
      <c r="B60" s="3" t="s">
        <v>80</v>
      </c>
      <c r="C60" s="6">
        <f>C61</f>
        <v>1000</v>
      </c>
      <c r="D60" s="6">
        <v>0</v>
      </c>
      <c r="E60" s="8">
        <f t="shared" si="0"/>
        <v>0</v>
      </c>
      <c r="F60" s="6">
        <v>0</v>
      </c>
      <c r="G60" s="14">
        <v>0</v>
      </c>
    </row>
    <row r="61" spans="1:7" ht="60" outlineLevel="1" x14ac:dyDescent="0.2">
      <c r="A61" s="5" t="s">
        <v>79</v>
      </c>
      <c r="B61" s="5" t="s">
        <v>80</v>
      </c>
      <c r="C61" s="7">
        <v>1000</v>
      </c>
      <c r="D61" s="7">
        <v>0</v>
      </c>
      <c r="E61" s="9">
        <f t="shared" si="0"/>
        <v>0</v>
      </c>
      <c r="F61" s="11">
        <v>0</v>
      </c>
      <c r="G61" s="15">
        <v>0</v>
      </c>
    </row>
  </sheetData>
  <mergeCells count="2">
    <mergeCell ref="A1:G3"/>
    <mergeCell ref="A6:B6"/>
  </mergeCells>
  <pageMargins left="0.35433070866141736" right="0.55118110236220474" top="0.59055118110236227" bottom="0.59055118110236227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6" sqref="G16:G17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56" t="s">
        <v>187</v>
      </c>
      <c r="B1" s="56"/>
      <c r="C1" s="56"/>
      <c r="D1" s="56"/>
      <c r="E1" s="56"/>
      <c r="F1" s="56"/>
      <c r="G1" s="56"/>
      <c r="H1" s="56"/>
    </row>
    <row r="2" spans="1:8" x14ac:dyDescent="0.2">
      <c r="A2" s="56"/>
      <c r="B2" s="56"/>
      <c r="C2" s="56"/>
      <c r="D2" s="56"/>
      <c r="E2" s="56"/>
      <c r="F2" s="56"/>
      <c r="G2" s="56"/>
      <c r="H2" s="56"/>
    </row>
    <row r="3" spans="1:8" x14ac:dyDescent="0.2">
      <c r="A3" s="56"/>
      <c r="B3" s="56"/>
      <c r="C3" s="56"/>
      <c r="D3" s="56"/>
      <c r="E3" s="56"/>
      <c r="F3" s="56"/>
      <c r="G3" s="56"/>
      <c r="H3" s="56"/>
    </row>
    <row r="4" spans="1:8" ht="15.75" x14ac:dyDescent="0.25">
      <c r="A4" s="57"/>
      <c r="B4" s="57"/>
      <c r="C4" s="57"/>
      <c r="D4" s="57"/>
      <c r="E4" s="57"/>
      <c r="F4" s="57"/>
      <c r="G4" s="57"/>
    </row>
    <row r="5" spans="1:8" ht="99.75" x14ac:dyDescent="0.2">
      <c r="A5" s="58" t="s">
        <v>115</v>
      </c>
      <c r="B5" s="58" t="s">
        <v>188</v>
      </c>
      <c r="C5" s="58" t="s">
        <v>189</v>
      </c>
      <c r="D5" s="58" t="s">
        <v>212</v>
      </c>
      <c r="E5" s="58" t="s">
        <v>213</v>
      </c>
      <c r="F5" s="58" t="s">
        <v>214</v>
      </c>
      <c r="G5" s="59" t="s">
        <v>215</v>
      </c>
      <c r="H5" s="58" t="s">
        <v>190</v>
      </c>
    </row>
    <row r="6" spans="1:8" ht="28.5" x14ac:dyDescent="0.2">
      <c r="A6" s="58" t="s">
        <v>191</v>
      </c>
      <c r="B6" s="58">
        <v>861</v>
      </c>
      <c r="C6" s="58" t="s">
        <v>192</v>
      </c>
      <c r="D6" s="60">
        <f>D7+D8</f>
        <v>0</v>
      </c>
      <c r="E6" s="60">
        <f>E7+E8</f>
        <v>0</v>
      </c>
      <c r="F6" s="61">
        <v>0</v>
      </c>
      <c r="G6" s="62">
        <f>G7+G8</f>
        <v>0</v>
      </c>
      <c r="H6" s="63">
        <v>0</v>
      </c>
    </row>
    <row r="7" spans="1:8" ht="45" x14ac:dyDescent="0.2">
      <c r="A7" s="64" t="s">
        <v>193</v>
      </c>
      <c r="B7" s="65">
        <v>861</v>
      </c>
      <c r="C7" s="64" t="s">
        <v>194</v>
      </c>
      <c r="D7" s="66">
        <v>10000</v>
      </c>
      <c r="E7" s="66">
        <v>0</v>
      </c>
      <c r="F7" s="67">
        <f t="shared" ref="F7:F11" si="0">E7/D7*100</f>
        <v>0</v>
      </c>
      <c r="G7" s="68">
        <v>0</v>
      </c>
      <c r="H7" s="69">
        <v>0</v>
      </c>
    </row>
    <row r="8" spans="1:8" ht="45" x14ac:dyDescent="0.2">
      <c r="A8" s="64" t="s">
        <v>195</v>
      </c>
      <c r="B8" s="65">
        <v>861</v>
      </c>
      <c r="C8" s="64" t="s">
        <v>196</v>
      </c>
      <c r="D8" s="66">
        <v>-10000</v>
      </c>
      <c r="E8" s="66">
        <v>0</v>
      </c>
      <c r="F8" s="67">
        <f t="shared" si="0"/>
        <v>0</v>
      </c>
      <c r="G8" s="68">
        <v>0</v>
      </c>
      <c r="H8" s="69">
        <v>0</v>
      </c>
    </row>
    <row r="9" spans="1:8" ht="28.5" x14ac:dyDescent="0.2">
      <c r="A9" s="70" t="s">
        <v>197</v>
      </c>
      <c r="B9" s="58">
        <v>861</v>
      </c>
      <c r="C9" s="70" t="s">
        <v>198</v>
      </c>
      <c r="D9" s="60">
        <f>D10+D11</f>
        <v>83446.5</v>
      </c>
      <c r="E9" s="60">
        <f>E10+E11</f>
        <v>-61394.400000000373</v>
      </c>
      <c r="F9" s="75">
        <f>E9/D9*100</f>
        <v>-73.573367367115907</v>
      </c>
      <c r="G9" s="62">
        <f>G10+G11</f>
        <v>102206.60000000009</v>
      </c>
      <c r="H9" s="75">
        <f t="shared" ref="H9:H14" si="1">E9/G9*100</f>
        <v>-60.068919228308459</v>
      </c>
    </row>
    <row r="10" spans="1:8" ht="30" x14ac:dyDescent="0.2">
      <c r="A10" s="64" t="s">
        <v>199</v>
      </c>
      <c r="B10" s="65">
        <v>861</v>
      </c>
      <c r="C10" s="64" t="s">
        <v>200</v>
      </c>
      <c r="D10" s="66">
        <v>-7750652.0999999996</v>
      </c>
      <c r="E10" s="66">
        <v>-3673633.7</v>
      </c>
      <c r="F10" s="74">
        <f t="shared" si="0"/>
        <v>47.397737023959571</v>
      </c>
      <c r="G10" s="68">
        <v>-3566187.1</v>
      </c>
      <c r="H10" s="74">
        <f t="shared" si="1"/>
        <v>103.0129266072439</v>
      </c>
    </row>
    <row r="11" spans="1:8" ht="30" x14ac:dyDescent="0.2">
      <c r="A11" s="64" t="s">
        <v>201</v>
      </c>
      <c r="B11" s="65">
        <v>861</v>
      </c>
      <c r="C11" s="64" t="s">
        <v>202</v>
      </c>
      <c r="D11" s="66">
        <v>7834098.5999999996</v>
      </c>
      <c r="E11" s="66">
        <v>3612239.3</v>
      </c>
      <c r="F11" s="74">
        <f t="shared" si="0"/>
        <v>46.109188618075351</v>
      </c>
      <c r="G11" s="68">
        <v>3668393.7</v>
      </c>
      <c r="H11" s="74">
        <f t="shared" si="1"/>
        <v>98.469237366752637</v>
      </c>
    </row>
    <row r="12" spans="1:8" ht="42.75" x14ac:dyDescent="0.2">
      <c r="A12" s="70" t="s">
        <v>203</v>
      </c>
      <c r="B12" s="58">
        <v>861</v>
      </c>
      <c r="C12" s="70" t="s">
        <v>204</v>
      </c>
      <c r="D12" s="60">
        <v>0</v>
      </c>
      <c r="E12" s="60">
        <v>0</v>
      </c>
      <c r="F12" s="74">
        <v>0</v>
      </c>
      <c r="G12" s="62">
        <f>G13</f>
        <v>197.7</v>
      </c>
      <c r="H12" s="74">
        <f t="shared" si="1"/>
        <v>0</v>
      </c>
    </row>
    <row r="13" spans="1:8" ht="42.75" x14ac:dyDescent="0.2">
      <c r="A13" s="70" t="s">
        <v>205</v>
      </c>
      <c r="B13" s="58">
        <v>861</v>
      </c>
      <c r="C13" s="70" t="s">
        <v>206</v>
      </c>
      <c r="D13" s="60">
        <v>0</v>
      </c>
      <c r="E13" s="60">
        <v>0</v>
      </c>
      <c r="F13" s="74">
        <v>0</v>
      </c>
      <c r="G13" s="62">
        <f>G14+G15</f>
        <v>197.7</v>
      </c>
      <c r="H13" s="74">
        <f t="shared" si="1"/>
        <v>0</v>
      </c>
    </row>
    <row r="14" spans="1:8" ht="60" x14ac:dyDescent="0.2">
      <c r="A14" s="64" t="s">
        <v>207</v>
      </c>
      <c r="B14" s="65">
        <v>861</v>
      </c>
      <c r="C14" s="64" t="s">
        <v>208</v>
      </c>
      <c r="D14" s="66">
        <v>0</v>
      </c>
      <c r="E14" s="66">
        <v>0</v>
      </c>
      <c r="F14" s="74">
        <v>0</v>
      </c>
      <c r="G14" s="68">
        <v>0</v>
      </c>
      <c r="H14" s="74">
        <v>0</v>
      </c>
    </row>
    <row r="15" spans="1:8" ht="60" x14ac:dyDescent="0.2">
      <c r="A15" s="64" t="s">
        <v>209</v>
      </c>
      <c r="B15" s="65">
        <v>861</v>
      </c>
      <c r="C15" s="64" t="s">
        <v>210</v>
      </c>
      <c r="D15" s="66">
        <v>0</v>
      </c>
      <c r="E15" s="66">
        <v>0</v>
      </c>
      <c r="F15" s="74">
        <v>0</v>
      </c>
      <c r="G15" s="68">
        <v>197.7</v>
      </c>
      <c r="H15" s="74">
        <v>0</v>
      </c>
    </row>
    <row r="16" spans="1:8" x14ac:dyDescent="0.2">
      <c r="A16" s="71" t="s">
        <v>211</v>
      </c>
      <c r="B16" s="71"/>
      <c r="C16" s="71"/>
      <c r="D16" s="72">
        <f>D9+D6</f>
        <v>83446.5</v>
      </c>
      <c r="E16" s="72">
        <f>E9+E6+E12</f>
        <v>-61394.400000000373</v>
      </c>
      <c r="F16" s="76">
        <f>E16/D16*100</f>
        <v>-73.573367367115907</v>
      </c>
      <c r="G16" s="73">
        <f>G12+G9+G6</f>
        <v>102404.30000000009</v>
      </c>
      <c r="H16" s="76">
        <f>E16/G16*100</f>
        <v>-59.952951194432579</v>
      </c>
    </row>
    <row r="17" spans="1:8" x14ac:dyDescent="0.2">
      <c r="A17" s="71"/>
      <c r="B17" s="71"/>
      <c r="C17" s="71"/>
      <c r="D17" s="72"/>
      <c r="E17" s="72"/>
      <c r="F17" s="76"/>
      <c r="G17" s="73"/>
      <c r="H17" s="76"/>
    </row>
    <row r="19" spans="1:8" x14ac:dyDescent="0.2">
      <c r="G19" s="12"/>
    </row>
    <row r="20" spans="1:8" x14ac:dyDescent="0.2">
      <c r="G20" s="12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 фин-я дефицита</vt:lpstr>
      <vt:lpstr>Расходы!FIO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Марина Щербакова</cp:lastModifiedBy>
  <cp:lastPrinted>2023-03-23T05:59:49Z</cp:lastPrinted>
  <dcterms:created xsi:type="dcterms:W3CDTF">2023-02-27T12:49:01Z</dcterms:created>
  <dcterms:modified xsi:type="dcterms:W3CDTF">2023-03-27T07:44:38Z</dcterms:modified>
</cp:coreProperties>
</file>