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апреля\"/>
    </mc:Choice>
  </mc:AlternateContent>
  <bookViews>
    <workbookView xWindow="0" yWindow="0" windowWidth="18975" windowHeight="9225" activeTab="2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Расходы!$A$14</definedName>
    <definedName name="FIO" localSheetId="1">Расходы!$E$14</definedName>
    <definedName name="LAST_CELL" localSheetId="1">Расходы!#REF!</definedName>
    <definedName name="SIGN" localSheetId="1">Расходы!$A$14:$G$15</definedName>
  </definedNames>
  <calcPr calcId="152511"/>
</workbook>
</file>

<file path=xl/calcChain.xml><?xml version="1.0" encoding="utf-8"?>
<calcChain xmlns="http://schemas.openxmlformats.org/spreadsheetml/2006/main">
  <c r="E16" i="3" l="1"/>
  <c r="G13" i="3"/>
  <c r="G12" i="3" s="1"/>
  <c r="H12" i="3" s="1"/>
  <c r="H11" i="3"/>
  <c r="F11" i="3"/>
  <c r="H10" i="3"/>
  <c r="F10" i="3"/>
  <c r="G9" i="3"/>
  <c r="G16" i="3" s="1"/>
  <c r="F9" i="3"/>
  <c r="E9" i="3"/>
  <c r="H9" i="3" s="1"/>
  <c r="D9" i="3"/>
  <c r="D16" i="3" s="1"/>
  <c r="F8" i="3"/>
  <c r="F7" i="3"/>
  <c r="G6" i="3"/>
  <c r="E6" i="3"/>
  <c r="F6" i="3" s="1"/>
  <c r="D6" i="3"/>
  <c r="H16" i="3" l="1"/>
  <c r="F16" i="3"/>
  <c r="H13" i="3"/>
  <c r="E22" i="2" l="1"/>
  <c r="G36" i="2" l="1"/>
  <c r="G35" i="2"/>
  <c r="E35" i="2"/>
  <c r="E34" i="2"/>
  <c r="G33" i="2"/>
  <c r="E33" i="2"/>
  <c r="G32" i="2"/>
  <c r="E32" i="2"/>
  <c r="G31" i="2"/>
  <c r="E31" i="2"/>
  <c r="F30" i="2"/>
  <c r="D30" i="2"/>
  <c r="C30" i="2"/>
  <c r="F29" i="2"/>
  <c r="D29" i="2"/>
  <c r="G29" i="2" s="1"/>
  <c r="C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F20" i="2"/>
  <c r="G20" i="2" s="1"/>
  <c r="D20" i="2"/>
  <c r="C20" i="2"/>
  <c r="G18" i="2"/>
  <c r="E18" i="2"/>
  <c r="G17" i="2"/>
  <c r="E17" i="2"/>
  <c r="G16" i="2"/>
  <c r="E16" i="2"/>
  <c r="F15" i="2"/>
  <c r="D15" i="2"/>
  <c r="C15" i="2"/>
  <c r="G14" i="2"/>
  <c r="E14" i="2"/>
  <c r="G13" i="2"/>
  <c r="E13" i="2"/>
  <c r="E11" i="2"/>
  <c r="F10" i="2"/>
  <c r="D10" i="2"/>
  <c r="G10" i="2" s="1"/>
  <c r="C10" i="2"/>
  <c r="G9" i="2"/>
  <c r="E9" i="2"/>
  <c r="F8" i="2"/>
  <c r="D8" i="2"/>
  <c r="E8" i="2" s="1"/>
  <c r="C8" i="2"/>
  <c r="G7" i="2"/>
  <c r="E7" i="2"/>
  <c r="F6" i="2"/>
  <c r="F5" i="2" s="1"/>
  <c r="F4" i="2" s="1"/>
  <c r="D6" i="2"/>
  <c r="C6" i="2"/>
  <c r="C5" i="2"/>
  <c r="C4" i="2" s="1"/>
  <c r="E30" i="2" l="1"/>
  <c r="G8" i="2"/>
  <c r="E15" i="2"/>
  <c r="E29" i="2"/>
  <c r="E6" i="2"/>
  <c r="G15" i="2"/>
  <c r="E20" i="2"/>
  <c r="G30" i="2"/>
  <c r="D5" i="2"/>
  <c r="D4" i="2" s="1"/>
  <c r="G6" i="2"/>
  <c r="E10" i="2"/>
  <c r="E4" i="2" l="1"/>
  <c r="G4" i="2"/>
  <c r="E5" i="2"/>
  <c r="G5" i="2"/>
  <c r="F32" i="1" l="1"/>
  <c r="D32" i="1"/>
  <c r="C32" i="1"/>
  <c r="C60" i="1"/>
  <c r="F57" i="1"/>
  <c r="D57" i="1"/>
  <c r="C57" i="1"/>
  <c r="F54" i="1"/>
  <c r="D54" i="1"/>
  <c r="C54" i="1"/>
  <c r="F48" i="1"/>
  <c r="D48" i="1"/>
  <c r="C48" i="1"/>
  <c r="F44" i="1"/>
  <c r="D44" i="1"/>
  <c r="C44" i="1"/>
  <c r="F41" i="1"/>
  <c r="F7" i="1" s="1"/>
  <c r="D41" i="1"/>
  <c r="C41" i="1"/>
  <c r="F35" i="1"/>
  <c r="D35" i="1"/>
  <c r="C35" i="1"/>
  <c r="F28" i="1"/>
  <c r="D28" i="1"/>
  <c r="C28" i="1"/>
  <c r="F22" i="1"/>
  <c r="D22" i="1"/>
  <c r="C22" i="1"/>
  <c r="F18" i="1"/>
  <c r="D18" i="1"/>
  <c r="C18" i="1"/>
  <c r="F15" i="1"/>
  <c r="D15" i="1"/>
  <c r="C15" i="1"/>
  <c r="F8" i="1"/>
  <c r="D8" i="1"/>
  <c r="C8" i="1"/>
  <c r="C7" i="1" l="1"/>
  <c r="D7" i="1"/>
  <c r="E8" i="1"/>
  <c r="E9" i="1"/>
  <c r="E10" i="1"/>
  <c r="E11" i="1"/>
  <c r="E12" i="1"/>
  <c r="E13" i="1"/>
  <c r="E14" i="1"/>
  <c r="E7" i="1" l="1"/>
  <c r="G9" i="1"/>
  <c r="G11" i="1"/>
  <c r="G12" i="1"/>
  <c r="G14" i="1"/>
  <c r="G15" i="1"/>
  <c r="G16" i="1"/>
  <c r="G17" i="1"/>
  <c r="G18" i="1"/>
  <c r="G19" i="1"/>
  <c r="G21" i="1"/>
  <c r="G22" i="1"/>
  <c r="G23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8" i="1"/>
  <c r="G49" i="1"/>
  <c r="G50" i="1"/>
  <c r="G51" i="1"/>
  <c r="G52" i="1"/>
  <c r="G53" i="1"/>
  <c r="G54" i="1"/>
  <c r="G55" i="1"/>
  <c r="G56" i="1"/>
  <c r="G57" i="1"/>
  <c r="G58" i="1"/>
  <c r="G59" i="1"/>
  <c r="G8" i="1"/>
  <c r="G7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</calcChain>
</file>

<file path=xl/sharedStrings.xml><?xml version="1.0" encoding="utf-8"?>
<sst xmlns="http://schemas.openxmlformats.org/spreadsheetml/2006/main" count="221" uniqueCount="214">
  <si>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</si>
  <si>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</si>
  <si>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</si>
  <si>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</si>
  <si>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</si>
  <si>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</si>
  <si>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</si>
  <si>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</si>
  <si>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Мобилизационная подготовка экономики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</si>
  <si>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</si>
  <si>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</si>
  <si>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</si>
  <si>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</si>
  <si>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</si>
  <si>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</si>
  <si>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</si>
  <si>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</si>
  <si>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</si>
  <si>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</si>
  <si>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</si>
  <si>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</si>
  <si>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</si>
  <si>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</si>
  <si>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</si>
  <si>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</si>
  <si>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</si>
  <si>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</si>
  <si>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</si>
  <si>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</si>
  <si>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</si>
  <si>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</si>
  <si>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</si>
  <si>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</si>
  <si>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</si>
  <si>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</si>
  <si>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</si>
  <si>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</si>
  <si>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</si>
  <si>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</si>
  <si>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</si>
  <si>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внутреннего долга</t>
  </si>
  <si>
    <t>Фактическое исполнение по состоянию на 01.04.2022 г., тыс. руб.</t>
  </si>
  <si>
    <t>Фактическое исполнение по состоянию на 01.04.2021 г., тыс.руб.</t>
  </si>
  <si>
    <t>Темпы роста
к соответствующему периоду прошлого года, %</t>
  </si>
  <si>
    <t>Код</t>
  </si>
  <si>
    <t>Наименование разделов, подразделов</t>
  </si>
  <si>
    <t>0100</t>
  </si>
  <si>
    <t>Расходы бюджета - всего</t>
  </si>
  <si>
    <t>Общегосударсвенные расходы</t>
  </si>
  <si>
    <t>0104</t>
  </si>
  <si>
    <t>0105</t>
  </si>
  <si>
    <t>0106</t>
  </si>
  <si>
    <t>0107</t>
  </si>
  <si>
    <t>0111</t>
  </si>
  <si>
    <t>0113</t>
  </si>
  <si>
    <t>0200</t>
  </si>
  <si>
    <t>Национальная оборона</t>
  </si>
  <si>
    <t>0300</t>
  </si>
  <si>
    <t>Национальная безопасность</t>
  </si>
  <si>
    <t>0203</t>
  </si>
  <si>
    <t>0204</t>
  </si>
  <si>
    <t>0304</t>
  </si>
  <si>
    <t>0310</t>
  </si>
  <si>
    <t>0314</t>
  </si>
  <si>
    <t>0400</t>
  </si>
  <si>
    <t>Национальная экономика</t>
  </si>
  <si>
    <t>Жилищно-коммунальное хозяйство</t>
  </si>
  <si>
    <t>0405</t>
  </si>
  <si>
    <t>0408</t>
  </si>
  <si>
    <t>0409</t>
  </si>
  <si>
    <t>0412</t>
  </si>
  <si>
    <t>0501</t>
  </si>
  <si>
    <t>0502</t>
  </si>
  <si>
    <t>0503</t>
  </si>
  <si>
    <t>0600</t>
  </si>
  <si>
    <t>Охана окружающей среды</t>
  </si>
  <si>
    <t>0603</t>
  </si>
  <si>
    <t>0605</t>
  </si>
  <si>
    <t>0700</t>
  </si>
  <si>
    <t>Образование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</si>
  <si>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</si>
  <si>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</si>
  <si>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</si>
  <si>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</si>
  <si>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</si>
  <si>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</si>
  <si>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</si>
  <si>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</si>
  <si>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</si>
  <si>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0901</t>
  </si>
  <si>
    <t>0902</t>
  </si>
  <si>
    <t>0909</t>
  </si>
  <si>
    <t>1000</t>
  </si>
  <si>
    <t>1001</t>
  </si>
  <si>
    <t>1002</t>
  </si>
  <si>
    <t>1003</t>
  </si>
  <si>
    <t>1004</t>
  </si>
  <si>
    <t>1006</t>
  </si>
  <si>
    <t>Культура, кинематография</t>
  </si>
  <si>
    <t>Здравоохранение</t>
  </si>
  <si>
    <t>Социальная политика</t>
  </si>
  <si>
    <t>1100</t>
  </si>
  <si>
    <t>1102</t>
  </si>
  <si>
    <t>1105</t>
  </si>
  <si>
    <t>1200</t>
  </si>
  <si>
    <t>1202</t>
  </si>
  <si>
    <t>1204</t>
  </si>
  <si>
    <t>1300</t>
  </si>
  <si>
    <t>1301</t>
  </si>
  <si>
    <t>Физическая культура и спорт</t>
  </si>
  <si>
    <t>Средства массовой информации</t>
  </si>
  <si>
    <t>0401</t>
  </si>
  <si>
    <t>Общеэкономические вопросы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</si>
  <si>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</si>
  <si>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</si>
  <si>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</si>
  <si>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</si>
  <si>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</si>
  <si>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</si>
  <si>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</si>
  <si>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</si>
  <si>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</si>
  <si>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</si>
  <si>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</si>
  <si>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</si>
  <si>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</si>
  <si>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</si>
  <si>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</si>
  <si>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</si>
  <si>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</si>
  <si>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</si>
  <si>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</si>
  <si>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</si>
  <si>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</si>
  <si>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</si>
  <si>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</si>
  <si>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</si>
  <si>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</si>
  <si>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</si>
  <si>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</si>
  <si>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</si>
  <si>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</si>
  <si>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</si>
  <si>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</si>
  <si>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</si>
  <si>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</si>
  <si>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</si>
  <si>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</si>
  <si>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</si>
  <si>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</si>
  <si>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</si>
  <si>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</si>
  <si>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</si>
  <si>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</si>
  <si>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</si>
  <si>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</si>
  <si>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</si>
  <si>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</si>
  <si>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</si>
  <si>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</si>
  <si>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</si>
  <si>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</si>
  <si>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</si>
  <si>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</si>
  <si>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176344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</si>
  <si>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</si>
  <si>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</si>
  <si>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</si>
  <si>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</si>
  <si>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</si>
  <si>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</si>
  <si>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</si>
  <si>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</si>
  <si>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</si>
  <si>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бюджета, всего</t>
  </si>
  <si>
    <t>Cведения об исполнении консолидированного бюджета Белгородского района по разделам и подразделам классификации расходов бюджета за первый квартал 2022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</si>
  <si>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2022 г., тыс. руб.</t>
  </si>
  <si>
    <t>% исполнения по состоянию на 01.04.2022 г.</t>
  </si>
  <si>
    <t>Доходы от продажи материальных 
и нематериальных активов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</si>
  <si>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</si>
  <si>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</si>
  <si>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</si>
  <si>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</si>
  <si>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
с применением патентной системы налогообложения</t>
  </si>
  <si>
    <t>Сведения об исполнении доходов консолидированного бюджета Белгородского района за первый квартал 2022 года в сравнении с запланированными значениями на соответствующий финансовый год 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</si>
  <si>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</si>
  <si>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</si>
  <si>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</si>
  <si>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</si>
  <si>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</si>
  <si>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</si>
  <si>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</si>
  <si>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</si>
  <si>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</si>
  <si>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</si>
  <si>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</si>
  <si>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</si>
  <si>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</si>
  <si>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</si>
  <si>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</si>
  <si>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</si>
  <si>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</si>
  <si>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</si>
  <si>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</si>
  <si>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</si>
  <si>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</si>
  <si>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</si>
  <si>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</si>
  <si>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</si>
  <si>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Утвержденные бюджетные назначения на 2022 г., тыс.руб.</t>
  </si>
  <si>
    <t>Фактическое исполнения по состоянию на 01.04.2022 г., тыс.руб.</t>
  </si>
  <si>
    <t>% исполнения годового плана по состоянию на 01.04.2022 г.</t>
  </si>
  <si>
    <t>Фактическое исполнения по состоянию на 01.04.2021 г., тыс.руб.</t>
  </si>
  <si>
    <t>БЮДЖЕТНЫЕ АССИГНОВАНИЯ ПО ИСТОЧНИКАМ ДЕФИЦИТА КОНСОЛИДИРОВАННОГО БЮДЖЕТА БЕЛГОРОДСКОГО РАЙОНА ЗА ПЕРВЫЙ КВАРТАЛ 2022 ГОДА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</si>
</sst>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#,##0.0"/>
    <numFmt numFmtId="166" formatCode="0.0"/>
    <numFmt numFmtId="167" formatCode="#,##0.0_ ;[Red]\-#,##0.0\ "/>
  </numFmts>
  <fonts count="15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166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/>
    <xf numFmtId="166" fontId="6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6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/>
    </xf>
    <xf numFmtId="167" fontId="13" fillId="0" borderId="6" xfId="0" applyNumberFormat="1" applyFont="1" applyBorder="1" applyAlignment="1">
      <alignment horizontal="center" vertical="center"/>
    </xf>
    <xf numFmtId="0" fontId="0" fillId="0" borderId="0" xfId="0" applyFill="1"/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F9" sqref="F9"/>
    </sheetView>
  </sheetViews>
  <sheetFormatPr defaultRowHeight="12.75" x14ac:dyDescent="0.2"/>
  <cols>
    <col min="1" max="1" width="21" customWidth="1"/>
    <col min="2" max="2" width="45.42578125" style="30" customWidth="1"/>
    <col min="3" max="3" width="18.28515625" style="31" customWidth="1"/>
    <col min="4" max="4" width="16.42578125" style="31" customWidth="1"/>
    <col min="5" max="5" width="17.7109375" customWidth="1"/>
    <col min="6" max="6" width="17" customWidth="1"/>
    <col min="7" max="7" width="20.28515625" customWidth="1"/>
  </cols>
  <sheetData>
    <row r="1" spans="1:9" ht="70.5" customHeight="1" x14ac:dyDescent="0.2">
      <c r="A1" s="57" t="s">
        <v>184</v>
      </c>
      <c r="B1" s="57"/>
      <c r="C1" s="57"/>
      <c r="D1" s="57"/>
      <c r="E1" s="57"/>
      <c r="F1" s="57"/>
      <c r="G1" s="57"/>
    </row>
    <row r="2" spans="1:9" ht="15.75" x14ac:dyDescent="0.2">
      <c r="A2" s="25"/>
      <c r="B2" s="25"/>
      <c r="C2" s="26"/>
      <c r="D2" s="26"/>
      <c r="E2" s="25"/>
      <c r="F2" s="25"/>
      <c r="G2" s="27"/>
    </row>
    <row r="3" spans="1:9" ht="90.75" customHeight="1" x14ac:dyDescent="0.2">
      <c r="A3" s="33" t="s">
        <v>113</v>
      </c>
      <c r="B3" s="33" t="s">
        <v>114</v>
      </c>
      <c r="C3" s="6" t="s">
        <v>176</v>
      </c>
      <c r="D3" s="6" t="s">
        <v>41</v>
      </c>
      <c r="E3" s="7" t="s">
        <v>177</v>
      </c>
      <c r="F3" s="8" t="s">
        <v>42</v>
      </c>
      <c r="G3" s="9" t="s">
        <v>43</v>
      </c>
    </row>
    <row r="4" spans="1:9" ht="24.75" customHeight="1" x14ac:dyDescent="0.2">
      <c r="A4" s="58" t="s">
        <v>174</v>
      </c>
      <c r="B4" s="59"/>
      <c r="C4" s="51">
        <f>C5+C29</f>
        <v>7345443.7000000002</v>
      </c>
      <c r="D4" s="51">
        <f>D5+D29</f>
        <v>1472827.7999999998</v>
      </c>
      <c r="E4" s="52">
        <f>D4/C4*100</f>
        <v>20.050903119712153</v>
      </c>
      <c r="F4" s="51">
        <f>F5+F29</f>
        <v>1258654.1000000001</v>
      </c>
      <c r="G4" s="53">
        <f>D4/F4*100</f>
        <v>117.01608885237013</v>
      </c>
    </row>
    <row r="5" spans="1:9" ht="28.5" x14ac:dyDescent="0.2">
      <c r="A5" s="33" t="s">
        <v>115</v>
      </c>
      <c r="B5" s="33" t="s">
        <v>116</v>
      </c>
      <c r="C5" s="34">
        <f>C6+C8+C10+C18+C20+C24+C25+C26+C27+C28+C15</f>
        <v>2182585</v>
      </c>
      <c r="D5" s="34">
        <f>D6+D8+D10+D18+D20+D24+D25+D26+D27+D28+D15</f>
        <v>576626.19999999984</v>
      </c>
      <c r="E5" s="35">
        <f>D5/C5*100</f>
        <v>26.419415509590682</v>
      </c>
      <c r="F5" s="36">
        <f>F6+F8+F10+F18+F20+F24+F25+F26+F27+F28+F15</f>
        <v>420917.2</v>
      </c>
      <c r="G5" s="37">
        <f>D5/F5*100</f>
        <v>136.99278622969072</v>
      </c>
      <c r="H5" s="28"/>
      <c r="I5" s="29"/>
    </row>
    <row r="6" spans="1:9" ht="28.5" x14ac:dyDescent="0.2">
      <c r="A6" s="33" t="s">
        <v>117</v>
      </c>
      <c r="B6" s="33" t="s">
        <v>118</v>
      </c>
      <c r="C6" s="34">
        <f>C7</f>
        <v>1153714</v>
      </c>
      <c r="D6" s="34">
        <f>D7</f>
        <v>412669.5</v>
      </c>
      <c r="E6" s="35">
        <f t="shared" ref="E6:E35" si="0">D6/C6*100</f>
        <v>35.768786718372141</v>
      </c>
      <c r="F6" s="36">
        <f>F7</f>
        <v>259329.1</v>
      </c>
      <c r="G6" s="37">
        <f t="shared" ref="G6:G10" si="1">D6/F6*100</f>
        <v>159.129654173018</v>
      </c>
      <c r="H6" s="28"/>
    </row>
    <row r="7" spans="1:9" ht="15" x14ac:dyDescent="0.2">
      <c r="A7" s="38" t="s">
        <v>119</v>
      </c>
      <c r="B7" s="38" t="s">
        <v>120</v>
      </c>
      <c r="C7" s="39">
        <v>1153714</v>
      </c>
      <c r="D7" s="39">
        <v>412669.5</v>
      </c>
      <c r="E7" s="54">
        <f t="shared" si="0"/>
        <v>35.768786718372141</v>
      </c>
      <c r="F7" s="40">
        <v>259329.1</v>
      </c>
      <c r="G7" s="41">
        <f t="shared" si="1"/>
        <v>159.129654173018</v>
      </c>
      <c r="H7" s="28"/>
    </row>
    <row r="8" spans="1:9" ht="42.75" x14ac:dyDescent="0.2">
      <c r="A8" s="33" t="s">
        <v>121</v>
      </c>
      <c r="B8" s="33" t="s">
        <v>122</v>
      </c>
      <c r="C8" s="34">
        <f>C9</f>
        <v>89983</v>
      </c>
      <c r="D8" s="34">
        <f>D9</f>
        <v>23202.799999999999</v>
      </c>
      <c r="E8" s="35">
        <f t="shared" si="0"/>
        <v>25.78575953235611</v>
      </c>
      <c r="F8" s="36">
        <f>F9</f>
        <v>19392.599999999999</v>
      </c>
      <c r="G8" s="37">
        <f t="shared" si="1"/>
        <v>119.64770066932748</v>
      </c>
      <c r="H8" s="28"/>
    </row>
    <row r="9" spans="1:9" ht="45" x14ac:dyDescent="0.2">
      <c r="A9" s="38" t="s">
        <v>123</v>
      </c>
      <c r="B9" s="38" t="s">
        <v>124</v>
      </c>
      <c r="C9" s="39">
        <v>89983</v>
      </c>
      <c r="D9" s="39">
        <v>23202.799999999999</v>
      </c>
      <c r="E9" s="54">
        <f t="shared" si="0"/>
        <v>25.78575953235611</v>
      </c>
      <c r="F9" s="40">
        <v>19392.599999999999</v>
      </c>
      <c r="G9" s="41">
        <f t="shared" si="1"/>
        <v>119.64770066932748</v>
      </c>
      <c r="H9" s="28"/>
    </row>
    <row r="10" spans="1:9" ht="28.5" x14ac:dyDescent="0.2">
      <c r="A10" s="33" t="s">
        <v>125</v>
      </c>
      <c r="B10" s="33" t="s">
        <v>126</v>
      </c>
      <c r="C10" s="34">
        <f>C11+C12+C13+C14</f>
        <v>76977</v>
      </c>
      <c r="D10" s="34">
        <f>D11+D12+D13+D14</f>
        <v>22105.100000000002</v>
      </c>
      <c r="E10" s="35">
        <f t="shared" si="0"/>
        <v>28.716499733686689</v>
      </c>
      <c r="F10" s="42">
        <f>F11+F12+F13+F14</f>
        <v>31267.699999999997</v>
      </c>
      <c r="G10" s="37">
        <f t="shared" si="1"/>
        <v>70.696277628351311</v>
      </c>
      <c r="H10" s="28"/>
    </row>
    <row r="11" spans="1:9" ht="30" x14ac:dyDescent="0.2">
      <c r="A11" s="38" t="s">
        <v>127</v>
      </c>
      <c r="B11" s="38" t="s">
        <v>128</v>
      </c>
      <c r="C11" s="39">
        <v>21148</v>
      </c>
      <c r="D11" s="39">
        <v>4809.5</v>
      </c>
      <c r="E11" s="54">
        <f t="shared" si="0"/>
        <v>22.74210327217704</v>
      </c>
      <c r="F11" s="40">
        <v>0</v>
      </c>
      <c r="G11" s="41">
        <v>0</v>
      </c>
      <c r="H11" s="28"/>
    </row>
    <row r="12" spans="1:9" ht="30" x14ac:dyDescent="0.2">
      <c r="A12" s="38" t="s">
        <v>129</v>
      </c>
      <c r="B12" s="38" t="s">
        <v>130</v>
      </c>
      <c r="C12" s="39">
        <v>0</v>
      </c>
      <c r="D12" s="39">
        <v>-1579.4</v>
      </c>
      <c r="E12" s="54">
        <v>0</v>
      </c>
      <c r="F12" s="40">
        <v>15382.3</v>
      </c>
      <c r="G12" s="41">
        <v>0</v>
      </c>
      <c r="H12" s="28"/>
    </row>
    <row r="13" spans="1:9" ht="15" x14ac:dyDescent="0.2">
      <c r="A13" s="38" t="s">
        <v>131</v>
      </c>
      <c r="B13" s="38" t="s">
        <v>132</v>
      </c>
      <c r="C13" s="39">
        <v>5808</v>
      </c>
      <c r="D13" s="39">
        <v>1955.6</v>
      </c>
      <c r="E13" s="54">
        <f t="shared" si="0"/>
        <v>33.670798898071624</v>
      </c>
      <c r="F13" s="40">
        <v>2353.6</v>
      </c>
      <c r="G13" s="41">
        <f>D13/F13*100</f>
        <v>83.089734874235205</v>
      </c>
      <c r="H13" s="28"/>
    </row>
    <row r="14" spans="1:9" ht="45" x14ac:dyDescent="0.2">
      <c r="A14" s="38" t="s">
        <v>133</v>
      </c>
      <c r="B14" s="38" t="s">
        <v>183</v>
      </c>
      <c r="C14" s="39">
        <v>50021</v>
      </c>
      <c r="D14" s="39">
        <v>16919.400000000001</v>
      </c>
      <c r="E14" s="54">
        <f t="shared" si="0"/>
        <v>33.824593670658324</v>
      </c>
      <c r="F14" s="40">
        <v>13531.8</v>
      </c>
      <c r="G14" s="41">
        <f t="shared" ref="G14:G17" si="2">D14/F14*100</f>
        <v>125.03436349931275</v>
      </c>
      <c r="H14" s="28"/>
    </row>
    <row r="15" spans="1:9" ht="14.25" x14ac:dyDescent="0.2">
      <c r="A15" s="33" t="s">
        <v>134</v>
      </c>
      <c r="B15" s="33" t="s">
        <v>135</v>
      </c>
      <c r="C15" s="34">
        <f>C16+C17</f>
        <v>649003</v>
      </c>
      <c r="D15" s="34">
        <f t="shared" ref="D15:F15" si="3">D16+D17</f>
        <v>63374.899999999994</v>
      </c>
      <c r="E15" s="35">
        <f t="shared" si="0"/>
        <v>9.7649625656584007</v>
      </c>
      <c r="F15" s="43">
        <f t="shared" si="3"/>
        <v>62374</v>
      </c>
      <c r="G15" s="37">
        <f t="shared" si="2"/>
        <v>101.60467502485008</v>
      </c>
      <c r="H15" s="28"/>
    </row>
    <row r="16" spans="1:9" ht="15" x14ac:dyDescent="0.2">
      <c r="A16" s="38" t="s">
        <v>136</v>
      </c>
      <c r="B16" s="38" t="s">
        <v>137</v>
      </c>
      <c r="C16" s="39">
        <v>170764</v>
      </c>
      <c r="D16" s="39">
        <v>10017.700000000001</v>
      </c>
      <c r="E16" s="54">
        <f t="shared" si="0"/>
        <v>5.8664004122648805</v>
      </c>
      <c r="F16" s="44">
        <v>9868.7000000000007</v>
      </c>
      <c r="G16" s="41">
        <f t="shared" si="2"/>
        <v>101.50982398897523</v>
      </c>
      <c r="H16" s="28"/>
    </row>
    <row r="17" spans="1:8" ht="15" x14ac:dyDescent="0.2">
      <c r="A17" s="38" t="s">
        <v>138</v>
      </c>
      <c r="B17" s="38" t="s">
        <v>139</v>
      </c>
      <c r="C17" s="39">
        <v>478239</v>
      </c>
      <c r="D17" s="39">
        <v>53357.2</v>
      </c>
      <c r="E17" s="54">
        <f t="shared" si="0"/>
        <v>11.157015634442192</v>
      </c>
      <c r="F17" s="44">
        <v>52505.3</v>
      </c>
      <c r="G17" s="41">
        <f t="shared" si="2"/>
        <v>101.62250287113872</v>
      </c>
      <c r="H17" s="28"/>
    </row>
    <row r="18" spans="1:8" ht="28.5" x14ac:dyDescent="0.2">
      <c r="A18" s="33" t="s">
        <v>140</v>
      </c>
      <c r="B18" s="33" t="s">
        <v>141</v>
      </c>
      <c r="C18" s="34">
        <v>20965</v>
      </c>
      <c r="D18" s="34">
        <v>5352.7</v>
      </c>
      <c r="E18" s="35">
        <f t="shared" si="0"/>
        <v>25.531600286191271</v>
      </c>
      <c r="F18" s="36">
        <v>4382</v>
      </c>
      <c r="G18" s="37">
        <f>D18/F18*100</f>
        <v>122.1519853947969</v>
      </c>
      <c r="H18" s="28"/>
    </row>
    <row r="19" spans="1:8" ht="28.5" x14ac:dyDescent="0.2">
      <c r="A19" s="45" t="s">
        <v>142</v>
      </c>
      <c r="B19" s="45" t="s">
        <v>143</v>
      </c>
      <c r="C19" s="34">
        <v>0</v>
      </c>
      <c r="D19" s="34">
        <v>0</v>
      </c>
      <c r="E19" s="35">
        <v>0</v>
      </c>
      <c r="F19" s="42">
        <v>0</v>
      </c>
      <c r="G19" s="37">
        <v>0</v>
      </c>
      <c r="H19" s="28"/>
    </row>
    <row r="20" spans="1:8" ht="42.75" x14ac:dyDescent="0.2">
      <c r="A20" s="33" t="s">
        <v>144</v>
      </c>
      <c r="B20" s="33" t="s">
        <v>145</v>
      </c>
      <c r="C20" s="34">
        <f>C21+C22+C23</f>
        <v>128327</v>
      </c>
      <c r="D20" s="34">
        <f>D21+D22+D23</f>
        <v>29352.1</v>
      </c>
      <c r="E20" s="35">
        <f t="shared" si="0"/>
        <v>22.872895025988292</v>
      </c>
      <c r="F20" s="36">
        <f>F21+F22+F23</f>
        <v>30153.9</v>
      </c>
      <c r="G20" s="37">
        <f>D20/F20*100</f>
        <v>97.340974136015575</v>
      </c>
      <c r="H20" s="28"/>
    </row>
    <row r="21" spans="1:8" ht="30" x14ac:dyDescent="0.2">
      <c r="A21" s="38" t="s">
        <v>146</v>
      </c>
      <c r="B21" s="38" t="s">
        <v>147</v>
      </c>
      <c r="C21" s="39">
        <v>0</v>
      </c>
      <c r="D21" s="39">
        <v>0</v>
      </c>
      <c r="E21" s="54">
        <v>0</v>
      </c>
      <c r="F21" s="40">
        <v>0</v>
      </c>
      <c r="G21" s="41">
        <v>0</v>
      </c>
      <c r="H21" s="28"/>
    </row>
    <row r="22" spans="1:8" ht="120" x14ac:dyDescent="0.2">
      <c r="A22" s="38" t="s">
        <v>148</v>
      </c>
      <c r="B22" s="38" t="s">
        <v>181</v>
      </c>
      <c r="C22" s="39">
        <v>121780</v>
      </c>
      <c r="D22" s="39">
        <v>27791.5</v>
      </c>
      <c r="E22" s="54">
        <f>D22/C22*100</f>
        <v>22.821070783379866</v>
      </c>
      <c r="F22" s="40">
        <v>29065.7</v>
      </c>
      <c r="G22" s="41">
        <f t="shared" ref="G22:G24" si="4">D22/F22*100</f>
        <v>95.616138610114319</v>
      </c>
      <c r="H22" s="28"/>
    </row>
    <row r="23" spans="1:8" ht="105" x14ac:dyDescent="0.2">
      <c r="A23" s="38" t="s">
        <v>149</v>
      </c>
      <c r="B23" s="38" t="s">
        <v>182</v>
      </c>
      <c r="C23" s="39">
        <v>6547</v>
      </c>
      <c r="D23" s="39">
        <v>1560.6</v>
      </c>
      <c r="E23" s="54">
        <f t="shared" si="0"/>
        <v>23.836871849702153</v>
      </c>
      <c r="F23" s="40">
        <v>1088.2</v>
      </c>
      <c r="G23" s="41">
        <f t="shared" si="4"/>
        <v>143.41113765851864</v>
      </c>
      <c r="H23" s="28"/>
    </row>
    <row r="24" spans="1:8" ht="28.5" x14ac:dyDescent="0.2">
      <c r="A24" s="46" t="s">
        <v>150</v>
      </c>
      <c r="B24" s="46" t="s">
        <v>151</v>
      </c>
      <c r="C24" s="47">
        <v>3260</v>
      </c>
      <c r="D24" s="47">
        <v>1149</v>
      </c>
      <c r="E24" s="35">
        <f t="shared" si="0"/>
        <v>35.245398773006137</v>
      </c>
      <c r="F24" s="48">
        <v>484.3</v>
      </c>
      <c r="G24" s="37">
        <f t="shared" si="4"/>
        <v>237.249638653727</v>
      </c>
      <c r="H24" s="28"/>
    </row>
    <row r="25" spans="1:8" ht="28.5" x14ac:dyDescent="0.2">
      <c r="A25" s="33" t="s">
        <v>152</v>
      </c>
      <c r="B25" s="33" t="s">
        <v>153</v>
      </c>
      <c r="C25" s="34">
        <v>9205</v>
      </c>
      <c r="D25" s="34">
        <v>1802.6</v>
      </c>
      <c r="E25" s="35">
        <f t="shared" si="0"/>
        <v>19.582835415535037</v>
      </c>
      <c r="F25" s="36">
        <v>1753.5</v>
      </c>
      <c r="G25" s="37">
        <f>D25/F25*100</f>
        <v>102.80011405759907</v>
      </c>
      <c r="H25" s="28"/>
    </row>
    <row r="26" spans="1:8" ht="28.5" x14ac:dyDescent="0.2">
      <c r="A26" s="46" t="s">
        <v>154</v>
      </c>
      <c r="B26" s="46" t="s">
        <v>178</v>
      </c>
      <c r="C26" s="47">
        <v>43210</v>
      </c>
      <c r="D26" s="47">
        <v>11551.3</v>
      </c>
      <c r="E26" s="35">
        <f t="shared" si="0"/>
        <v>26.732932191622311</v>
      </c>
      <c r="F26" s="48">
        <v>10364.6</v>
      </c>
      <c r="G26" s="49">
        <f t="shared" ref="G26" si="5">D26/F26*100</f>
        <v>111.44954942786021</v>
      </c>
      <c r="H26" s="28"/>
    </row>
    <row r="27" spans="1:8" ht="28.5" x14ac:dyDescent="0.2">
      <c r="A27" s="33" t="s">
        <v>155</v>
      </c>
      <c r="B27" s="33" t="s">
        <v>156</v>
      </c>
      <c r="C27" s="34">
        <v>6493</v>
      </c>
      <c r="D27" s="34">
        <v>3903.1</v>
      </c>
      <c r="E27" s="35">
        <f t="shared" si="0"/>
        <v>60.112428769444016</v>
      </c>
      <c r="F27" s="36">
        <v>1185.4000000000001</v>
      </c>
      <c r="G27" s="37">
        <f>D27/F27*100</f>
        <v>329.26438333052135</v>
      </c>
      <c r="H27" s="28"/>
    </row>
    <row r="28" spans="1:8" ht="28.5" x14ac:dyDescent="0.2">
      <c r="A28" s="33" t="s">
        <v>157</v>
      </c>
      <c r="B28" s="33" t="s">
        <v>158</v>
      </c>
      <c r="C28" s="34">
        <v>1448</v>
      </c>
      <c r="D28" s="34">
        <v>2163.1</v>
      </c>
      <c r="E28" s="35">
        <f t="shared" si="0"/>
        <v>149.38535911602207</v>
      </c>
      <c r="F28" s="36">
        <v>230.1</v>
      </c>
      <c r="G28" s="37">
        <f>D28/F28*100</f>
        <v>940.06953498478913</v>
      </c>
      <c r="H28" s="28"/>
    </row>
    <row r="29" spans="1:8" ht="28.5" x14ac:dyDescent="0.2">
      <c r="A29" s="33" t="s">
        <v>159</v>
      </c>
      <c r="B29" s="33" t="s">
        <v>160</v>
      </c>
      <c r="C29" s="34">
        <f>C31+C32+C33+C34+C35</f>
        <v>5162858.7</v>
      </c>
      <c r="D29" s="34">
        <f>D31+D32+D33+D34+D35</f>
        <v>896201.6</v>
      </c>
      <c r="E29" s="35">
        <f t="shared" si="0"/>
        <v>17.358631178498065</v>
      </c>
      <c r="F29" s="36">
        <f>F31+F32+F33+F34+F36+F35</f>
        <v>837736.90000000014</v>
      </c>
      <c r="G29" s="37">
        <f>D29/F29*100</f>
        <v>106.97888561432592</v>
      </c>
      <c r="H29" s="28"/>
    </row>
    <row r="30" spans="1:8" ht="42.75" x14ac:dyDescent="0.2">
      <c r="A30" s="33" t="s">
        <v>161</v>
      </c>
      <c r="B30" s="33" t="s">
        <v>162</v>
      </c>
      <c r="C30" s="34">
        <f>C31+C32+C33+C34</f>
        <v>5149970.7</v>
      </c>
      <c r="D30" s="34">
        <f>D31+D32+D33+D34</f>
        <v>896181</v>
      </c>
      <c r="E30" s="35">
        <f t="shared" si="0"/>
        <v>17.401671819220251</v>
      </c>
      <c r="F30" s="36">
        <f>F31+F32+F33+F34</f>
        <v>837799.60000000009</v>
      </c>
      <c r="G30" s="37">
        <f>D30/F30*100</f>
        <v>106.9684206103703</v>
      </c>
      <c r="H30" s="28"/>
    </row>
    <row r="31" spans="1:8" ht="42.75" x14ac:dyDescent="0.2">
      <c r="A31" s="46" t="s">
        <v>163</v>
      </c>
      <c r="B31" s="46" t="s">
        <v>179</v>
      </c>
      <c r="C31" s="47">
        <v>708831.8</v>
      </c>
      <c r="D31" s="50" t="s">
        <v>164</v>
      </c>
      <c r="E31" s="35">
        <f t="shared" si="0"/>
        <v>24.878116359903714</v>
      </c>
      <c r="F31" s="48">
        <v>152703</v>
      </c>
      <c r="G31" s="37">
        <f t="shared" ref="G31" si="6">D31/F31*100</f>
        <v>115.48168667282242</v>
      </c>
      <c r="H31" s="28"/>
    </row>
    <row r="32" spans="1:8" ht="42.75" x14ac:dyDescent="0.2">
      <c r="A32" s="33" t="s">
        <v>165</v>
      </c>
      <c r="B32" s="33" t="s">
        <v>166</v>
      </c>
      <c r="C32" s="34">
        <v>1122754.3</v>
      </c>
      <c r="D32" s="34">
        <v>37975.599999999999</v>
      </c>
      <c r="E32" s="35">
        <f t="shared" si="0"/>
        <v>3.3823606821189638</v>
      </c>
      <c r="F32" s="36">
        <v>58786.8</v>
      </c>
      <c r="G32" s="37">
        <f>D32/F32*100</f>
        <v>64.59885552539005</v>
      </c>
      <c r="H32" s="28"/>
    </row>
    <row r="33" spans="1:8" ht="42.75" x14ac:dyDescent="0.2">
      <c r="A33" s="46" t="s">
        <v>167</v>
      </c>
      <c r="B33" s="46" t="s">
        <v>180</v>
      </c>
      <c r="C33" s="47">
        <v>3099037.6</v>
      </c>
      <c r="D33" s="47">
        <v>679326.4</v>
      </c>
      <c r="E33" s="35">
        <f t="shared" si="0"/>
        <v>21.920560111952174</v>
      </c>
      <c r="F33" s="48">
        <v>626309.80000000005</v>
      </c>
      <c r="G33" s="37">
        <f t="shared" ref="G33" si="7">D33/F33*100</f>
        <v>108.46491624432508</v>
      </c>
      <c r="H33" s="28"/>
    </row>
    <row r="34" spans="1:8" ht="28.5" x14ac:dyDescent="0.2">
      <c r="A34" s="33" t="s">
        <v>168</v>
      </c>
      <c r="B34" s="33" t="s">
        <v>169</v>
      </c>
      <c r="C34" s="34">
        <v>219347</v>
      </c>
      <c r="D34" s="34">
        <v>2535</v>
      </c>
      <c r="E34" s="35">
        <f t="shared" si="0"/>
        <v>1.1557030640947905</v>
      </c>
      <c r="F34" s="36">
        <v>0</v>
      </c>
      <c r="G34" s="37">
        <v>0</v>
      </c>
      <c r="H34" s="28"/>
    </row>
    <row r="35" spans="1:8" ht="28.5" x14ac:dyDescent="0.2">
      <c r="A35" s="33" t="s">
        <v>170</v>
      </c>
      <c r="B35" s="33" t="s">
        <v>171</v>
      </c>
      <c r="C35" s="34">
        <v>12888</v>
      </c>
      <c r="D35" s="34">
        <v>20.6</v>
      </c>
      <c r="E35" s="35">
        <f t="shared" si="0"/>
        <v>0.15983860955927995</v>
      </c>
      <c r="F35" s="42">
        <v>57.5</v>
      </c>
      <c r="G35" s="37">
        <f>D35/F35*100</f>
        <v>35.826086956521742</v>
      </c>
      <c r="H35" s="28"/>
    </row>
    <row r="36" spans="1:8" ht="57" x14ac:dyDescent="0.2">
      <c r="A36" s="33" t="s">
        <v>172</v>
      </c>
      <c r="B36" s="33" t="s">
        <v>173</v>
      </c>
      <c r="C36" s="34">
        <v>0</v>
      </c>
      <c r="D36" s="34">
        <v>0</v>
      </c>
      <c r="E36" s="35">
        <v>0</v>
      </c>
      <c r="F36" s="36">
        <v>-120.2</v>
      </c>
      <c r="G36" s="37">
        <f>D36/F36*100</f>
        <v>0</v>
      </c>
      <c r="H36" s="28"/>
    </row>
    <row r="37" spans="1:8" x14ac:dyDescent="0.2">
      <c r="D37" s="32"/>
    </row>
  </sheetData>
  <mergeCells count="2">
    <mergeCell ref="A1:G1"/>
    <mergeCell ref="A4:B4"/>
  </mergeCells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1"/>
  <sheetViews>
    <sheetView showGridLines="0" workbookViewId="0">
      <selection activeCell="K11" sqref="K11"/>
    </sheetView>
  </sheetViews>
  <sheetFormatPr defaultRowHeight="12.75" customHeight="1" outlineLevelRow="1" x14ac:dyDescent="0.2"/>
  <cols>
    <col min="1" max="1" width="8.28515625" style="16" customWidth="1"/>
    <col min="2" max="2" width="34.85546875" customWidth="1"/>
    <col min="3" max="3" width="19.28515625" customWidth="1"/>
    <col min="4" max="4" width="18.140625" customWidth="1"/>
    <col min="5" max="5" width="16.85546875" customWidth="1"/>
    <col min="6" max="6" width="20.85546875" style="22" customWidth="1"/>
    <col min="7" max="7" width="20.42578125" customWidth="1"/>
    <col min="8" max="8" width="11.42578125" customWidth="1"/>
  </cols>
  <sheetData>
    <row r="1" spans="1:8" ht="14.25" x14ac:dyDescent="0.2">
      <c r="A1" s="13"/>
      <c r="B1" s="2"/>
      <c r="C1" s="2"/>
      <c r="D1" s="3"/>
      <c r="E1" s="2"/>
      <c r="F1" s="20"/>
      <c r="G1" s="3"/>
      <c r="H1" s="2"/>
    </row>
    <row r="2" spans="1:8" ht="12.75" customHeight="1" x14ac:dyDescent="0.2">
      <c r="A2" s="60" t="s">
        <v>175</v>
      </c>
      <c r="B2" s="60"/>
      <c r="C2" s="60"/>
      <c r="D2" s="60"/>
      <c r="E2" s="60"/>
      <c r="F2" s="60"/>
      <c r="G2" s="60"/>
      <c r="H2" s="1"/>
    </row>
    <row r="3" spans="1:8" x14ac:dyDescent="0.2">
      <c r="A3" s="60"/>
      <c r="B3" s="60"/>
      <c r="C3" s="60"/>
      <c r="D3" s="60"/>
      <c r="E3" s="60"/>
      <c r="F3" s="60"/>
      <c r="G3" s="60"/>
      <c r="H3" s="4"/>
    </row>
    <row r="4" spans="1:8" ht="30.75" customHeight="1" x14ac:dyDescent="0.2">
      <c r="A4" s="60"/>
      <c r="B4" s="60"/>
      <c r="C4" s="60"/>
      <c r="D4" s="60"/>
      <c r="E4" s="60"/>
      <c r="F4" s="60"/>
      <c r="G4" s="60"/>
    </row>
    <row r="5" spans="1:8" ht="15" x14ac:dyDescent="0.2">
      <c r="A5" s="14"/>
      <c r="B5" s="5"/>
      <c r="C5" s="5"/>
      <c r="D5" s="5"/>
      <c r="E5" s="5"/>
      <c r="F5" s="21"/>
      <c r="G5" s="5"/>
      <c r="H5" s="1"/>
    </row>
    <row r="6" spans="1:8" ht="77.25" customHeight="1" x14ac:dyDescent="0.2">
      <c r="A6" s="6" t="s">
        <v>44</v>
      </c>
      <c r="B6" s="6" t="s">
        <v>45</v>
      </c>
      <c r="C6" s="6" t="s">
        <v>176</v>
      </c>
      <c r="D6" s="6" t="s">
        <v>41</v>
      </c>
      <c r="E6" s="7" t="s">
        <v>177</v>
      </c>
      <c r="F6" s="8" t="s">
        <v>42</v>
      </c>
      <c r="G6" s="9" t="s">
        <v>43</v>
      </c>
    </row>
    <row r="7" spans="1:8" s="18" customFormat="1" ht="23.25" customHeight="1" x14ac:dyDescent="0.2">
      <c r="A7" s="61" t="s">
        <v>47</v>
      </c>
      <c r="B7" s="61"/>
      <c r="C7" s="55">
        <f>C8+C15+C18+C22+C28+C32+C35+C41+C44+C48+C54+C57+C60</f>
        <v>7448044.5099999998</v>
      </c>
      <c r="D7" s="55">
        <f>D8+D15+D18+D22+D28+D32+D35+D41+D44+D48+D54+D57+D60</f>
        <v>1264426.69</v>
      </c>
      <c r="E7" s="56">
        <f>D7/C7*100</f>
        <v>16.976626392368324</v>
      </c>
      <c r="F7" s="55">
        <f>F8+F15+F18+F22+F28+F32+F35+F41+F44+F48+F54+F57+F60</f>
        <v>1214918.1000000001</v>
      </c>
      <c r="G7" s="56">
        <f>D7/F7*100</f>
        <v>104.07505575890259</v>
      </c>
      <c r="H7" s="23"/>
    </row>
    <row r="8" spans="1:8" ht="24" customHeight="1" x14ac:dyDescent="0.2">
      <c r="A8" s="6" t="s">
        <v>46</v>
      </c>
      <c r="B8" s="6" t="s">
        <v>48</v>
      </c>
      <c r="C8" s="11">
        <f>C9+C10+C11+C12+C13+C14</f>
        <v>290640.23</v>
      </c>
      <c r="D8" s="11">
        <f>D9+D10+D11+D12+D13+D14</f>
        <v>55798.19999999999</v>
      </c>
      <c r="E8" s="19">
        <f t="shared" ref="E8:E61" si="0">D8/C8*100</f>
        <v>19.198374567760286</v>
      </c>
      <c r="F8" s="11">
        <f>F9+F10+F11+F12+F13+F14</f>
        <v>60914.3</v>
      </c>
      <c r="G8" s="19">
        <f>D8/F8*100</f>
        <v>91.601151125433574</v>
      </c>
    </row>
    <row r="9" spans="1:8" ht="90" outlineLevel="1" x14ac:dyDescent="0.2">
      <c r="A9" s="15" t="s">
        <v>49</v>
      </c>
      <c r="B9" s="15" t="s">
        <v>0</v>
      </c>
      <c r="C9" s="12">
        <v>238371.9</v>
      </c>
      <c r="D9" s="12">
        <v>47825.59</v>
      </c>
      <c r="E9" s="17">
        <f t="shared" si="0"/>
        <v>20.063434490390854</v>
      </c>
      <c r="F9" s="12">
        <v>53960.6</v>
      </c>
      <c r="G9" s="17">
        <f t="shared" ref="G9:G59" si="1">D9/F9*100</f>
        <v>88.630574900946243</v>
      </c>
    </row>
    <row r="10" spans="1:8" ht="15" outlineLevel="1" x14ac:dyDescent="0.2">
      <c r="A10" s="15" t="s">
        <v>50</v>
      </c>
      <c r="B10" s="15" t="s">
        <v>2</v>
      </c>
      <c r="C10" s="12">
        <v>306</v>
      </c>
      <c r="D10" s="12">
        <v>0</v>
      </c>
      <c r="E10" s="17">
        <f t="shared" si="0"/>
        <v>0</v>
      </c>
      <c r="F10" s="24">
        <v>0</v>
      </c>
      <c r="G10" s="17">
        <v>0</v>
      </c>
    </row>
    <row r="11" spans="1:8" ht="75" outlineLevel="1" x14ac:dyDescent="0.2">
      <c r="A11" s="15" t="s">
        <v>51</v>
      </c>
      <c r="B11" s="15" t="s">
        <v>3</v>
      </c>
      <c r="C11" s="12">
        <v>26012</v>
      </c>
      <c r="D11" s="12">
        <v>4021.59</v>
      </c>
      <c r="E11" s="17">
        <f t="shared" si="0"/>
        <v>15.460518222358912</v>
      </c>
      <c r="F11" s="12">
        <v>4697.8999999999996</v>
      </c>
      <c r="G11" s="17">
        <f t="shared" si="1"/>
        <v>85.603993273590334</v>
      </c>
    </row>
    <row r="12" spans="1:8" ht="30" outlineLevel="1" x14ac:dyDescent="0.2">
      <c r="A12" s="15" t="s">
        <v>52</v>
      </c>
      <c r="B12" s="15" t="s">
        <v>4</v>
      </c>
      <c r="C12" s="12">
        <v>3794.73</v>
      </c>
      <c r="D12" s="12">
        <v>659.64</v>
      </c>
      <c r="E12" s="17">
        <f t="shared" si="0"/>
        <v>17.383054920903461</v>
      </c>
      <c r="F12" s="12">
        <v>646</v>
      </c>
      <c r="G12" s="17">
        <f t="shared" si="1"/>
        <v>102.11145510835912</v>
      </c>
    </row>
    <row r="13" spans="1:8" ht="15" outlineLevel="1" x14ac:dyDescent="0.2">
      <c r="A13" s="15" t="s">
        <v>53</v>
      </c>
      <c r="B13" s="15" t="s">
        <v>5</v>
      </c>
      <c r="C13" s="12">
        <v>6011.1</v>
      </c>
      <c r="D13" s="12">
        <v>0</v>
      </c>
      <c r="E13" s="17">
        <f t="shared" si="0"/>
        <v>0</v>
      </c>
      <c r="F13" s="24">
        <v>0</v>
      </c>
      <c r="G13" s="17"/>
    </row>
    <row r="14" spans="1:8" ht="30" outlineLevel="1" x14ac:dyDescent="0.2">
      <c r="A14" s="15" t="s">
        <v>54</v>
      </c>
      <c r="B14" s="15" t="s">
        <v>6</v>
      </c>
      <c r="C14" s="12">
        <v>16144.5</v>
      </c>
      <c r="D14" s="12">
        <v>3291.38</v>
      </c>
      <c r="E14" s="17">
        <f t="shared" si="0"/>
        <v>20.387004862337019</v>
      </c>
      <c r="F14" s="10">
        <v>1609.8</v>
      </c>
      <c r="G14" s="17">
        <f t="shared" si="1"/>
        <v>204.45893899863336</v>
      </c>
    </row>
    <row r="15" spans="1:8" ht="19.5" customHeight="1" x14ac:dyDescent="0.2">
      <c r="A15" s="6" t="s">
        <v>55</v>
      </c>
      <c r="B15" s="6" t="s">
        <v>56</v>
      </c>
      <c r="C15" s="11">
        <f>C16+C17</f>
        <v>7531.2</v>
      </c>
      <c r="D15" s="11">
        <f>D16+D17</f>
        <v>970.17</v>
      </c>
      <c r="E15" s="19">
        <f t="shared" si="0"/>
        <v>12.882010834926705</v>
      </c>
      <c r="F15" s="11">
        <f>F16+F17</f>
        <v>1277.4000000000001</v>
      </c>
      <c r="G15" s="19">
        <f t="shared" si="1"/>
        <v>75.948802254579604</v>
      </c>
    </row>
    <row r="16" spans="1:8" ht="30" outlineLevel="1" x14ac:dyDescent="0.2">
      <c r="A16" s="15" t="s">
        <v>59</v>
      </c>
      <c r="B16" s="15" t="s">
        <v>7</v>
      </c>
      <c r="C16" s="12">
        <v>6473</v>
      </c>
      <c r="D16" s="12">
        <v>946.41</v>
      </c>
      <c r="E16" s="17">
        <f t="shared" si="0"/>
        <v>14.620886760389309</v>
      </c>
      <c r="F16" s="12">
        <v>1266.9000000000001</v>
      </c>
      <c r="G16" s="17">
        <f t="shared" si="1"/>
        <v>74.702817901965417</v>
      </c>
    </row>
    <row r="17" spans="1:7" ht="30" outlineLevel="1" x14ac:dyDescent="0.2">
      <c r="A17" s="15" t="s">
        <v>60</v>
      </c>
      <c r="B17" s="15" t="s">
        <v>8</v>
      </c>
      <c r="C17" s="12">
        <v>1058.2</v>
      </c>
      <c r="D17" s="12">
        <v>23.76</v>
      </c>
      <c r="E17" s="17">
        <f t="shared" si="0"/>
        <v>2.2453222453222454</v>
      </c>
      <c r="F17" s="12">
        <v>10.5</v>
      </c>
      <c r="G17" s="17">
        <f t="shared" si="1"/>
        <v>226.28571428571428</v>
      </c>
    </row>
    <row r="18" spans="1:7" ht="21.75" customHeight="1" x14ac:dyDescent="0.2">
      <c r="A18" s="6" t="s">
        <v>57</v>
      </c>
      <c r="B18" s="6" t="s">
        <v>58</v>
      </c>
      <c r="C18" s="11">
        <f>C19+C20+C21</f>
        <v>20291.399999999998</v>
      </c>
      <c r="D18" s="11">
        <f>D19+D20+D21</f>
        <v>3969.5</v>
      </c>
      <c r="E18" s="19">
        <f t="shared" si="0"/>
        <v>19.562474742994571</v>
      </c>
      <c r="F18" s="11">
        <f>F19+F20+F21</f>
        <v>2717.6</v>
      </c>
      <c r="G18" s="19">
        <f t="shared" si="1"/>
        <v>146.06638210185457</v>
      </c>
    </row>
    <row r="19" spans="1:7" ht="15" outlineLevel="1" x14ac:dyDescent="0.2">
      <c r="A19" s="15" t="s">
        <v>61</v>
      </c>
      <c r="B19" s="15" t="s">
        <v>9</v>
      </c>
      <c r="C19" s="12">
        <v>2557.8000000000002</v>
      </c>
      <c r="D19" s="12">
        <v>643.08000000000004</v>
      </c>
      <c r="E19" s="17">
        <f t="shared" si="0"/>
        <v>25.141918836500114</v>
      </c>
      <c r="F19" s="12">
        <v>612</v>
      </c>
      <c r="G19" s="17">
        <f t="shared" si="1"/>
        <v>105.07843137254902</v>
      </c>
    </row>
    <row r="20" spans="1:7" ht="60" outlineLevel="1" x14ac:dyDescent="0.2">
      <c r="A20" s="15" t="s">
        <v>62</v>
      </c>
      <c r="B20" s="15" t="s">
        <v>10</v>
      </c>
      <c r="C20" s="12">
        <v>1003.5</v>
      </c>
      <c r="D20" s="12">
        <v>0</v>
      </c>
      <c r="E20" s="17">
        <f t="shared" si="0"/>
        <v>0</v>
      </c>
      <c r="F20" s="24">
        <v>0</v>
      </c>
      <c r="G20" s="17">
        <v>0</v>
      </c>
    </row>
    <row r="21" spans="1:7" ht="45" outlineLevel="1" x14ac:dyDescent="0.2">
      <c r="A21" s="15" t="s">
        <v>63</v>
      </c>
      <c r="B21" s="15" t="s">
        <v>11</v>
      </c>
      <c r="C21" s="12">
        <v>16730.099999999999</v>
      </c>
      <c r="D21" s="12">
        <v>3326.42</v>
      </c>
      <c r="E21" s="17">
        <f t="shared" si="0"/>
        <v>19.882845888548186</v>
      </c>
      <c r="F21" s="10">
        <v>2105.6</v>
      </c>
      <c r="G21" s="17">
        <f t="shared" si="1"/>
        <v>157.97967325227964</v>
      </c>
    </row>
    <row r="22" spans="1:7" ht="24.75" customHeight="1" x14ac:dyDescent="0.2">
      <c r="A22" s="6" t="s">
        <v>64</v>
      </c>
      <c r="B22" s="6" t="s">
        <v>65</v>
      </c>
      <c r="C22" s="11">
        <f>C23+C24+C25+C26+C27</f>
        <v>708435.39999999991</v>
      </c>
      <c r="D22" s="11">
        <f>D23+D24+D25+D26+D27</f>
        <v>88139.07</v>
      </c>
      <c r="E22" s="19">
        <f t="shared" si="0"/>
        <v>12.441370095283213</v>
      </c>
      <c r="F22" s="11">
        <f>F23+F24+F25+F26+F27</f>
        <v>85498.799999999988</v>
      </c>
      <c r="G22" s="19">
        <f t="shared" si="1"/>
        <v>103.08807842917096</v>
      </c>
    </row>
    <row r="23" spans="1:7" ht="24.75" customHeight="1" x14ac:dyDescent="0.2">
      <c r="A23" s="15" t="s">
        <v>111</v>
      </c>
      <c r="B23" s="15" t="s">
        <v>112</v>
      </c>
      <c r="C23" s="12">
        <v>0</v>
      </c>
      <c r="D23" s="12">
        <v>0</v>
      </c>
      <c r="E23" s="12">
        <v>0</v>
      </c>
      <c r="F23" s="10">
        <v>81.599999999999994</v>
      </c>
      <c r="G23" s="17">
        <f t="shared" si="1"/>
        <v>0</v>
      </c>
    </row>
    <row r="24" spans="1:7" ht="15" outlineLevel="1" x14ac:dyDescent="0.2">
      <c r="A24" s="15" t="s">
        <v>67</v>
      </c>
      <c r="B24" s="15" t="s">
        <v>12</v>
      </c>
      <c r="C24" s="12">
        <v>695.3</v>
      </c>
      <c r="D24" s="12">
        <v>0</v>
      </c>
      <c r="E24" s="17">
        <f t="shared" si="0"/>
        <v>0</v>
      </c>
      <c r="F24" s="24">
        <v>0</v>
      </c>
      <c r="G24" s="17">
        <v>0</v>
      </c>
    </row>
    <row r="25" spans="1:7" ht="15" outlineLevel="1" x14ac:dyDescent="0.2">
      <c r="A25" s="15" t="s">
        <v>68</v>
      </c>
      <c r="B25" s="15" t="s">
        <v>13</v>
      </c>
      <c r="C25" s="12">
        <v>5201.3</v>
      </c>
      <c r="D25" s="12">
        <v>1616.75</v>
      </c>
      <c r="E25" s="17">
        <f t="shared" si="0"/>
        <v>31.083575260031143</v>
      </c>
      <c r="F25" s="24">
        <v>0</v>
      </c>
      <c r="G25" s="17">
        <v>0</v>
      </c>
    </row>
    <row r="26" spans="1:7" ht="30" outlineLevel="1" x14ac:dyDescent="0.2">
      <c r="A26" s="15" t="s">
        <v>69</v>
      </c>
      <c r="B26" s="15" t="s">
        <v>14</v>
      </c>
      <c r="C26" s="12">
        <v>413499.8</v>
      </c>
      <c r="D26" s="12">
        <v>42350.44</v>
      </c>
      <c r="E26" s="17">
        <f t="shared" si="0"/>
        <v>10.241949331051673</v>
      </c>
      <c r="F26" s="12">
        <v>52053.7</v>
      </c>
      <c r="G26" s="17">
        <f t="shared" si="1"/>
        <v>81.359134893388955</v>
      </c>
    </row>
    <row r="27" spans="1:7" ht="30" outlineLevel="1" x14ac:dyDescent="0.2">
      <c r="A27" s="15" t="s">
        <v>70</v>
      </c>
      <c r="B27" s="15" t="s">
        <v>15</v>
      </c>
      <c r="C27" s="12">
        <v>289039</v>
      </c>
      <c r="D27" s="12">
        <v>44171.88</v>
      </c>
      <c r="E27" s="17">
        <f t="shared" si="0"/>
        <v>15.282325222547822</v>
      </c>
      <c r="F27" s="12">
        <v>33363.5</v>
      </c>
      <c r="G27" s="17">
        <f t="shared" si="1"/>
        <v>132.39582178128794</v>
      </c>
    </row>
    <row r="28" spans="1:7" ht="40.5" customHeight="1" x14ac:dyDescent="0.2">
      <c r="A28" s="6" t="s">
        <v>1</v>
      </c>
      <c r="B28" s="6" t="s">
        <v>66</v>
      </c>
      <c r="C28" s="11">
        <f>C29+C30+C31</f>
        <v>1177502.2</v>
      </c>
      <c r="D28" s="11">
        <f>D29+D30+D31</f>
        <v>97794.03</v>
      </c>
      <c r="E28" s="19">
        <f t="shared" si="0"/>
        <v>8.3052099605418999</v>
      </c>
      <c r="F28" s="11">
        <f>F29+F30+F31</f>
        <v>80558.7</v>
      </c>
      <c r="G28" s="19">
        <f t="shared" si="1"/>
        <v>121.39474693608511</v>
      </c>
    </row>
    <row r="29" spans="1:7" ht="15" outlineLevel="1" x14ac:dyDescent="0.2">
      <c r="A29" s="15" t="s">
        <v>71</v>
      </c>
      <c r="B29" s="15" t="s">
        <v>16</v>
      </c>
      <c r="C29" s="12">
        <v>5061.5</v>
      </c>
      <c r="D29" s="12">
        <v>713.63</v>
      </c>
      <c r="E29" s="17">
        <f t="shared" si="0"/>
        <v>14.099180084955051</v>
      </c>
      <c r="F29" s="12">
        <v>4171.8</v>
      </c>
      <c r="G29" s="17">
        <f t="shared" si="1"/>
        <v>17.106045352126177</v>
      </c>
    </row>
    <row r="30" spans="1:7" ht="15" outlineLevel="1" x14ac:dyDescent="0.2">
      <c r="A30" s="15" t="s">
        <v>72</v>
      </c>
      <c r="B30" s="15" t="s">
        <v>17</v>
      </c>
      <c r="C30" s="12">
        <v>40773.5</v>
      </c>
      <c r="D30" s="12">
        <v>7634.14</v>
      </c>
      <c r="E30" s="17">
        <f t="shared" si="0"/>
        <v>18.723288410364574</v>
      </c>
      <c r="F30" s="12">
        <v>10728.7</v>
      </c>
      <c r="G30" s="17">
        <f t="shared" si="1"/>
        <v>71.156244465778713</v>
      </c>
    </row>
    <row r="31" spans="1:7" ht="15" outlineLevel="1" x14ac:dyDescent="0.2">
      <c r="A31" s="15" t="s">
        <v>73</v>
      </c>
      <c r="B31" s="15" t="s">
        <v>18</v>
      </c>
      <c r="C31" s="12">
        <v>1131667.2</v>
      </c>
      <c r="D31" s="12">
        <v>89446.26</v>
      </c>
      <c r="E31" s="17">
        <f t="shared" si="0"/>
        <v>7.903936775758809</v>
      </c>
      <c r="F31" s="12">
        <v>65658.2</v>
      </c>
      <c r="G31" s="17">
        <f t="shared" si="1"/>
        <v>136.23014337889251</v>
      </c>
    </row>
    <row r="32" spans="1:7" ht="29.25" customHeight="1" x14ac:dyDescent="0.2">
      <c r="A32" s="6" t="s">
        <v>74</v>
      </c>
      <c r="B32" s="6" t="s">
        <v>75</v>
      </c>
      <c r="C32" s="11">
        <f>C33+C34</f>
        <v>7962</v>
      </c>
      <c r="D32" s="11">
        <f>D33+D34</f>
        <v>241.75</v>
      </c>
      <c r="E32" s="19">
        <f t="shared" si="0"/>
        <v>3.0362974127103741</v>
      </c>
      <c r="F32" s="11">
        <f>F33+F34</f>
        <v>258.89999999999998</v>
      </c>
      <c r="G32" s="19">
        <f t="shared" si="1"/>
        <v>93.375820780224032</v>
      </c>
    </row>
    <row r="33" spans="1:7" ht="45" outlineLevel="1" x14ac:dyDescent="0.2">
      <c r="A33" s="15" t="s">
        <v>76</v>
      </c>
      <c r="B33" s="15" t="s">
        <v>19</v>
      </c>
      <c r="C33" s="12">
        <v>565</v>
      </c>
      <c r="D33" s="12">
        <v>0</v>
      </c>
      <c r="E33" s="17">
        <f t="shared" si="0"/>
        <v>0</v>
      </c>
      <c r="F33" s="24">
        <v>0</v>
      </c>
      <c r="G33" s="17">
        <v>0</v>
      </c>
    </row>
    <row r="34" spans="1:7" ht="30" outlineLevel="1" x14ac:dyDescent="0.2">
      <c r="A34" s="15" t="s">
        <v>77</v>
      </c>
      <c r="B34" s="15" t="s">
        <v>20</v>
      </c>
      <c r="C34" s="12">
        <v>7397</v>
      </c>
      <c r="D34" s="12">
        <v>241.75</v>
      </c>
      <c r="E34" s="17">
        <f t="shared" si="0"/>
        <v>3.2682168446667568</v>
      </c>
      <c r="F34" s="12">
        <v>258.89999999999998</v>
      </c>
      <c r="G34" s="17">
        <f t="shared" si="1"/>
        <v>93.375820780224032</v>
      </c>
    </row>
    <row r="35" spans="1:7" ht="26.25" customHeight="1" x14ac:dyDescent="0.2">
      <c r="A35" s="6" t="s">
        <v>78</v>
      </c>
      <c r="B35" s="6" t="s">
        <v>79</v>
      </c>
      <c r="C35" s="11">
        <f>C36+C37+C38+C39+C40</f>
        <v>3613691.38</v>
      </c>
      <c r="D35" s="11">
        <f>D36+D37+D38+D39+D40</f>
        <v>716448.16999999993</v>
      </c>
      <c r="E35" s="19">
        <f t="shared" si="0"/>
        <v>19.825936823636553</v>
      </c>
      <c r="F35" s="11">
        <f>F36+F37+F38+F39+F40</f>
        <v>592072.40000000014</v>
      </c>
      <c r="G35" s="19">
        <f t="shared" si="1"/>
        <v>121.00685152694159</v>
      </c>
    </row>
    <row r="36" spans="1:7" ht="15" outlineLevel="1" x14ac:dyDescent="0.2">
      <c r="A36" s="15" t="s">
        <v>80</v>
      </c>
      <c r="B36" s="15" t="s">
        <v>21</v>
      </c>
      <c r="C36" s="12">
        <v>983198.3</v>
      </c>
      <c r="D36" s="12">
        <v>205329.99</v>
      </c>
      <c r="E36" s="17">
        <f t="shared" si="0"/>
        <v>20.883883749595576</v>
      </c>
      <c r="F36" s="12">
        <v>182387.7</v>
      </c>
      <c r="G36" s="17">
        <f t="shared" si="1"/>
        <v>112.57885811378728</v>
      </c>
    </row>
    <row r="37" spans="1:7" ht="15" outlineLevel="1" x14ac:dyDescent="0.2">
      <c r="A37" s="15" t="s">
        <v>81</v>
      </c>
      <c r="B37" s="15" t="s">
        <v>22</v>
      </c>
      <c r="C37" s="12">
        <v>2248110.4</v>
      </c>
      <c r="D37" s="12">
        <v>430650.76</v>
      </c>
      <c r="E37" s="17">
        <f t="shared" si="0"/>
        <v>19.156121514317093</v>
      </c>
      <c r="F37" s="12">
        <v>348594.4</v>
      </c>
      <c r="G37" s="17">
        <f t="shared" si="1"/>
        <v>123.53920774401423</v>
      </c>
    </row>
    <row r="38" spans="1:7" ht="15" outlineLevel="1" x14ac:dyDescent="0.2">
      <c r="A38" s="15" t="s">
        <v>82</v>
      </c>
      <c r="B38" s="15" t="s">
        <v>23</v>
      </c>
      <c r="C38" s="12">
        <v>265112.3</v>
      </c>
      <c r="D38" s="12">
        <v>62563.35</v>
      </c>
      <c r="E38" s="17">
        <f t="shared" si="0"/>
        <v>23.598810768116003</v>
      </c>
      <c r="F38" s="12">
        <v>44194.6</v>
      </c>
      <c r="G38" s="17">
        <f t="shared" si="1"/>
        <v>141.56333579215561</v>
      </c>
    </row>
    <row r="39" spans="1:7" ht="15" outlineLevel="1" x14ac:dyDescent="0.2">
      <c r="A39" s="15" t="s">
        <v>83</v>
      </c>
      <c r="B39" s="15" t="s">
        <v>24</v>
      </c>
      <c r="C39" s="12">
        <v>22836.38</v>
      </c>
      <c r="D39" s="12">
        <v>1205.1099999999999</v>
      </c>
      <c r="E39" s="17">
        <f t="shared" si="0"/>
        <v>5.2771498810231732</v>
      </c>
      <c r="F39" s="12">
        <v>969.4</v>
      </c>
      <c r="G39" s="17">
        <f t="shared" si="1"/>
        <v>124.31504023107077</v>
      </c>
    </row>
    <row r="40" spans="1:7" ht="30" outlineLevel="1" x14ac:dyDescent="0.2">
      <c r="A40" s="15" t="s">
        <v>84</v>
      </c>
      <c r="B40" s="15" t="s">
        <v>25</v>
      </c>
      <c r="C40" s="12">
        <v>94434</v>
      </c>
      <c r="D40" s="12">
        <v>16698.96</v>
      </c>
      <c r="E40" s="17">
        <f t="shared" si="0"/>
        <v>17.683207319397674</v>
      </c>
      <c r="F40" s="12">
        <v>15926.3</v>
      </c>
      <c r="G40" s="17">
        <f t="shared" si="1"/>
        <v>104.8514720933299</v>
      </c>
    </row>
    <row r="41" spans="1:7" ht="27.75" customHeight="1" x14ac:dyDescent="0.2">
      <c r="A41" s="6" t="s">
        <v>85</v>
      </c>
      <c r="B41" s="6" t="s">
        <v>98</v>
      </c>
      <c r="C41" s="11">
        <f>C42+C43</f>
        <v>405149</v>
      </c>
      <c r="D41" s="11">
        <f>D42+D43</f>
        <v>79727.409999999989</v>
      </c>
      <c r="E41" s="19">
        <f t="shared" si="0"/>
        <v>19.678540487573702</v>
      </c>
      <c r="F41" s="11">
        <f>F42+F43</f>
        <v>70917.5</v>
      </c>
      <c r="G41" s="19">
        <f t="shared" si="1"/>
        <v>112.42275883949657</v>
      </c>
    </row>
    <row r="42" spans="1:7" ht="15" outlineLevel="1" x14ac:dyDescent="0.2">
      <c r="A42" s="15" t="s">
        <v>86</v>
      </c>
      <c r="B42" s="15" t="s">
        <v>26</v>
      </c>
      <c r="C42" s="12">
        <v>383351.5</v>
      </c>
      <c r="D42" s="12">
        <v>75803.73</v>
      </c>
      <c r="E42" s="17">
        <f t="shared" si="0"/>
        <v>19.77394897372255</v>
      </c>
      <c r="F42" s="12">
        <v>67727.8</v>
      </c>
      <c r="G42" s="17">
        <f t="shared" si="1"/>
        <v>111.92409911439614</v>
      </c>
    </row>
    <row r="43" spans="1:7" ht="30" outlineLevel="1" x14ac:dyDescent="0.2">
      <c r="A43" s="15" t="s">
        <v>87</v>
      </c>
      <c r="B43" s="15" t="s">
        <v>27</v>
      </c>
      <c r="C43" s="12">
        <v>21797.5</v>
      </c>
      <c r="D43" s="12">
        <v>3923.68</v>
      </c>
      <c r="E43" s="17">
        <f t="shared" si="0"/>
        <v>18.000596398669572</v>
      </c>
      <c r="F43" s="12">
        <v>3189.7</v>
      </c>
      <c r="G43" s="17">
        <f t="shared" si="1"/>
        <v>123.01094146784963</v>
      </c>
    </row>
    <row r="44" spans="1:7" ht="34.5" customHeight="1" x14ac:dyDescent="0.2">
      <c r="A44" s="6" t="s">
        <v>88</v>
      </c>
      <c r="B44" s="6" t="s">
        <v>99</v>
      </c>
      <c r="C44" s="11">
        <f>C45+C46+C47</f>
        <v>33905.9</v>
      </c>
      <c r="D44" s="11">
        <f>D45+D46+D47</f>
        <v>1257.4100000000001</v>
      </c>
      <c r="E44" s="19">
        <f t="shared" si="0"/>
        <v>3.7085286041662364</v>
      </c>
      <c r="F44" s="11">
        <f>F45+F46+F47</f>
        <v>1467.1</v>
      </c>
      <c r="G44" s="19">
        <f t="shared" si="1"/>
        <v>85.70717742485175</v>
      </c>
    </row>
    <row r="45" spans="1:7" ht="15" outlineLevel="1" x14ac:dyDescent="0.2">
      <c r="A45" s="15" t="s">
        <v>89</v>
      </c>
      <c r="B45" s="15" t="s">
        <v>28</v>
      </c>
      <c r="C45" s="12">
        <v>10897.1</v>
      </c>
      <c r="D45" s="12">
        <v>1257.4100000000001</v>
      </c>
      <c r="E45" s="17">
        <f t="shared" si="0"/>
        <v>11.538941553257288</v>
      </c>
      <c r="F45" s="12">
        <v>1467.1</v>
      </c>
      <c r="G45" s="17">
        <f t="shared" si="1"/>
        <v>85.70717742485175</v>
      </c>
    </row>
    <row r="46" spans="1:7" ht="15" outlineLevel="1" x14ac:dyDescent="0.2">
      <c r="A46" s="15" t="s">
        <v>90</v>
      </c>
      <c r="B46" s="15" t="s">
        <v>29</v>
      </c>
      <c r="C46" s="12">
        <v>2375</v>
      </c>
      <c r="D46" s="12">
        <v>0</v>
      </c>
      <c r="E46" s="17">
        <f t="shared" si="0"/>
        <v>0</v>
      </c>
      <c r="F46" s="24">
        <v>0</v>
      </c>
      <c r="G46" s="17"/>
    </row>
    <row r="47" spans="1:7" ht="30" outlineLevel="1" x14ac:dyDescent="0.2">
      <c r="A47" s="15" t="s">
        <v>91</v>
      </c>
      <c r="B47" s="15" t="s">
        <v>30</v>
      </c>
      <c r="C47" s="12">
        <v>20633.8</v>
      </c>
      <c r="D47" s="12">
        <v>0</v>
      </c>
      <c r="E47" s="17">
        <f t="shared" si="0"/>
        <v>0</v>
      </c>
      <c r="F47" s="24">
        <v>0</v>
      </c>
      <c r="G47" s="17">
        <v>0</v>
      </c>
    </row>
    <row r="48" spans="1:7" ht="28.5" customHeight="1" x14ac:dyDescent="0.2">
      <c r="A48" s="6" t="s">
        <v>92</v>
      </c>
      <c r="B48" s="6" t="s">
        <v>100</v>
      </c>
      <c r="C48" s="11">
        <f>C49+C50+C51+C52+C53</f>
        <v>1061703.8</v>
      </c>
      <c r="D48" s="11">
        <f>D49+D50+D51+D52+D53</f>
        <v>199547.74000000002</v>
      </c>
      <c r="E48" s="19">
        <f t="shared" si="0"/>
        <v>18.795048110405183</v>
      </c>
      <c r="F48" s="11">
        <f>F49+F50+F51+F52+F53</f>
        <v>301968.59999999998</v>
      </c>
      <c r="G48" s="19">
        <f t="shared" si="1"/>
        <v>66.082281402768388</v>
      </c>
    </row>
    <row r="49" spans="1:7" ht="15" outlineLevel="1" x14ac:dyDescent="0.2">
      <c r="A49" s="15" t="s">
        <v>93</v>
      </c>
      <c r="B49" s="15" t="s">
        <v>31</v>
      </c>
      <c r="C49" s="12">
        <v>11818.7</v>
      </c>
      <c r="D49" s="12">
        <v>2301.69</v>
      </c>
      <c r="E49" s="17">
        <f t="shared" si="0"/>
        <v>19.474984558369364</v>
      </c>
      <c r="F49" s="12">
        <v>2185.8000000000002</v>
      </c>
      <c r="G49" s="17">
        <f t="shared" si="1"/>
        <v>105.3019489431787</v>
      </c>
    </row>
    <row r="50" spans="1:7" ht="30" outlineLevel="1" x14ac:dyDescent="0.2">
      <c r="A50" s="15" t="s">
        <v>94</v>
      </c>
      <c r="B50" s="15" t="s">
        <v>32</v>
      </c>
      <c r="C50" s="12">
        <v>77658</v>
      </c>
      <c r="D50" s="12">
        <v>16916.53</v>
      </c>
      <c r="E50" s="17">
        <f t="shared" si="0"/>
        <v>21.783370676556181</v>
      </c>
      <c r="F50" s="12">
        <v>16175.9</v>
      </c>
      <c r="G50" s="17">
        <f t="shared" si="1"/>
        <v>104.57860149976199</v>
      </c>
    </row>
    <row r="51" spans="1:7" ht="15" outlineLevel="1" x14ac:dyDescent="0.2">
      <c r="A51" s="15" t="s">
        <v>95</v>
      </c>
      <c r="B51" s="15" t="s">
        <v>33</v>
      </c>
      <c r="C51" s="12">
        <v>639363.9</v>
      </c>
      <c r="D51" s="12">
        <v>139209.26</v>
      </c>
      <c r="E51" s="17">
        <f t="shared" si="0"/>
        <v>21.773087282531904</v>
      </c>
      <c r="F51" s="12">
        <v>141019</v>
      </c>
      <c r="G51" s="17">
        <f t="shared" si="1"/>
        <v>98.716669384976498</v>
      </c>
    </row>
    <row r="52" spans="1:7" ht="15" outlineLevel="1" x14ac:dyDescent="0.2">
      <c r="A52" s="15" t="s">
        <v>96</v>
      </c>
      <c r="B52" s="15" t="s">
        <v>34</v>
      </c>
      <c r="C52" s="12">
        <v>297187</v>
      </c>
      <c r="D52" s="12">
        <v>35770.800000000003</v>
      </c>
      <c r="E52" s="17">
        <f t="shared" si="0"/>
        <v>12.036461890997925</v>
      </c>
      <c r="F52" s="12">
        <v>138193.9</v>
      </c>
      <c r="G52" s="17">
        <f t="shared" si="1"/>
        <v>25.884499967075254</v>
      </c>
    </row>
    <row r="53" spans="1:7" ht="30" outlineLevel="1" x14ac:dyDescent="0.2">
      <c r="A53" s="15" t="s">
        <v>97</v>
      </c>
      <c r="B53" s="15" t="s">
        <v>35</v>
      </c>
      <c r="C53" s="12">
        <v>35676.199999999997</v>
      </c>
      <c r="D53" s="12">
        <v>5349.46</v>
      </c>
      <c r="E53" s="17">
        <f t="shared" si="0"/>
        <v>14.99447811145806</v>
      </c>
      <c r="F53" s="12">
        <v>4394</v>
      </c>
      <c r="G53" s="17">
        <f t="shared" si="1"/>
        <v>121.74465179790623</v>
      </c>
    </row>
    <row r="54" spans="1:7" ht="28.5" customHeight="1" x14ac:dyDescent="0.2">
      <c r="A54" s="6" t="s">
        <v>101</v>
      </c>
      <c r="B54" s="6" t="s">
        <v>109</v>
      </c>
      <c r="C54" s="11">
        <f>C55+C56</f>
        <v>116117</v>
      </c>
      <c r="D54" s="11">
        <f>D55+D56</f>
        <v>20433.239999999998</v>
      </c>
      <c r="E54" s="19">
        <f t="shared" si="0"/>
        <v>17.597113256456847</v>
      </c>
      <c r="F54" s="11">
        <f>F55+F56</f>
        <v>16877</v>
      </c>
      <c r="G54" s="19">
        <f t="shared" si="1"/>
        <v>121.07151744978373</v>
      </c>
    </row>
    <row r="55" spans="1:7" ht="15" outlineLevel="1" x14ac:dyDescent="0.2">
      <c r="A55" s="15" t="s">
        <v>102</v>
      </c>
      <c r="B55" s="15" t="s">
        <v>36</v>
      </c>
      <c r="C55" s="12">
        <v>99899.5</v>
      </c>
      <c r="D55" s="12">
        <v>18884.419999999998</v>
      </c>
      <c r="E55" s="17">
        <f t="shared" si="0"/>
        <v>18.903417935024695</v>
      </c>
      <c r="F55" s="12">
        <v>15227.4</v>
      </c>
      <c r="G55" s="17">
        <f t="shared" si="1"/>
        <v>124.01605001510434</v>
      </c>
    </row>
    <row r="56" spans="1:7" ht="30" outlineLevel="1" x14ac:dyDescent="0.2">
      <c r="A56" s="15" t="s">
        <v>103</v>
      </c>
      <c r="B56" s="15" t="s">
        <v>37</v>
      </c>
      <c r="C56" s="12">
        <v>16217.5</v>
      </c>
      <c r="D56" s="12">
        <v>1548.82</v>
      </c>
      <c r="E56" s="17">
        <f t="shared" si="0"/>
        <v>9.5503006012024052</v>
      </c>
      <c r="F56" s="12">
        <v>1649.6</v>
      </c>
      <c r="G56" s="17">
        <f t="shared" si="1"/>
        <v>93.890640155189146</v>
      </c>
    </row>
    <row r="57" spans="1:7" ht="34.5" customHeight="1" x14ac:dyDescent="0.2">
      <c r="A57" s="6" t="s">
        <v>104</v>
      </c>
      <c r="B57" s="6" t="s">
        <v>110</v>
      </c>
      <c r="C57" s="11">
        <f>C58+C59</f>
        <v>4115</v>
      </c>
      <c r="D57" s="11">
        <f>D58+D59</f>
        <v>100</v>
      </c>
      <c r="E57" s="19">
        <f t="shared" si="0"/>
        <v>2.4301336573511545</v>
      </c>
      <c r="F57" s="11">
        <f>F58+F59</f>
        <v>389.79999999999995</v>
      </c>
      <c r="G57" s="19">
        <f t="shared" si="1"/>
        <v>25.654181631605955</v>
      </c>
    </row>
    <row r="58" spans="1:7" ht="30" outlineLevel="1" x14ac:dyDescent="0.2">
      <c r="A58" s="15" t="s">
        <v>105</v>
      </c>
      <c r="B58" s="15" t="s">
        <v>38</v>
      </c>
      <c r="C58" s="12">
        <v>3000</v>
      </c>
      <c r="D58" s="12">
        <v>0</v>
      </c>
      <c r="E58" s="17">
        <f t="shared" si="0"/>
        <v>0</v>
      </c>
      <c r="F58" s="12">
        <v>344.9</v>
      </c>
      <c r="G58" s="17">
        <f t="shared" si="1"/>
        <v>0</v>
      </c>
    </row>
    <row r="59" spans="1:7" ht="30" outlineLevel="1" x14ac:dyDescent="0.2">
      <c r="A59" s="15" t="s">
        <v>106</v>
      </c>
      <c r="B59" s="15" t="s">
        <v>39</v>
      </c>
      <c r="C59" s="12">
        <v>1115</v>
      </c>
      <c r="D59" s="12">
        <v>100</v>
      </c>
      <c r="E59" s="17">
        <f t="shared" si="0"/>
        <v>8.9686098654708513</v>
      </c>
      <c r="F59" s="12">
        <v>44.9</v>
      </c>
      <c r="G59" s="17">
        <f t="shared" si="1"/>
        <v>222.71714922048997</v>
      </c>
    </row>
    <row r="60" spans="1:7" ht="52.5" customHeight="1" x14ac:dyDescent="0.2">
      <c r="A60" s="6" t="s">
        <v>107</v>
      </c>
      <c r="B60" s="6" t="s">
        <v>40</v>
      </c>
      <c r="C60" s="11">
        <f>C61</f>
        <v>1000</v>
      </c>
      <c r="D60" s="11">
        <v>0</v>
      </c>
      <c r="E60" s="19">
        <f t="shared" si="0"/>
        <v>0</v>
      </c>
      <c r="F60" s="19">
        <v>0</v>
      </c>
      <c r="G60" s="19">
        <v>0</v>
      </c>
    </row>
    <row r="61" spans="1:7" ht="30" outlineLevel="1" x14ac:dyDescent="0.2">
      <c r="A61" s="15" t="s">
        <v>108</v>
      </c>
      <c r="B61" s="15" t="s">
        <v>40</v>
      </c>
      <c r="C61" s="12">
        <v>1000</v>
      </c>
      <c r="D61" s="12">
        <v>0</v>
      </c>
      <c r="E61" s="17">
        <f t="shared" si="0"/>
        <v>0</v>
      </c>
      <c r="F61" s="24">
        <v>0</v>
      </c>
      <c r="G61" s="17">
        <v>0</v>
      </c>
    </row>
  </sheetData>
  <mergeCells count="2">
    <mergeCell ref="A2:G4"/>
    <mergeCell ref="A7:B7"/>
  </mergeCells>
  <pageMargins left="0.35433070866141736" right="0.35433070866141736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G14" sqref="G14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style="82" customWidth="1"/>
    <col min="8" max="8" width="21" customWidth="1"/>
  </cols>
  <sheetData>
    <row r="1" spans="1:8" x14ac:dyDescent="0.2">
      <c r="A1" s="62" t="s">
        <v>213</v>
      </c>
      <c r="B1" s="62"/>
      <c r="C1" s="62"/>
      <c r="D1" s="62"/>
      <c r="E1" s="62"/>
      <c r="F1" s="62"/>
      <c r="G1" s="62"/>
      <c r="H1" s="62"/>
    </row>
    <row r="2" spans="1:8" x14ac:dyDescent="0.2">
      <c r="A2" s="62"/>
      <c r="B2" s="62"/>
      <c r="C2" s="62"/>
      <c r="D2" s="62"/>
      <c r="E2" s="62"/>
      <c r="F2" s="62"/>
      <c r="G2" s="62"/>
      <c r="H2" s="62"/>
    </row>
    <row r="3" spans="1:8" x14ac:dyDescent="0.2">
      <c r="A3" s="62"/>
      <c r="B3" s="62"/>
      <c r="C3" s="62"/>
      <c r="D3" s="62"/>
      <c r="E3" s="62"/>
      <c r="F3" s="62"/>
      <c r="G3" s="62"/>
      <c r="H3" s="62"/>
    </row>
    <row r="4" spans="1:8" ht="15.75" x14ac:dyDescent="0.25">
      <c r="A4" s="63"/>
      <c r="B4" s="63"/>
      <c r="C4" s="63"/>
      <c r="D4" s="63"/>
      <c r="F4" s="63"/>
      <c r="G4" s="64"/>
      <c r="H4" s="63"/>
    </row>
    <row r="5" spans="1:8" ht="99.75" x14ac:dyDescent="0.2">
      <c r="A5" s="65" t="s">
        <v>113</v>
      </c>
      <c r="B5" s="65" t="s">
        <v>185</v>
      </c>
      <c r="C5" s="65" t="s">
        <v>186</v>
      </c>
      <c r="D5" s="65" t="s">
        <v>209</v>
      </c>
      <c r="E5" s="65" t="s">
        <v>210</v>
      </c>
      <c r="F5" s="65" t="s">
        <v>211</v>
      </c>
      <c r="G5" s="66" t="s">
        <v>212</v>
      </c>
      <c r="H5" s="65" t="s">
        <v>187</v>
      </c>
    </row>
    <row r="6" spans="1:8" ht="28.5" x14ac:dyDescent="0.2">
      <c r="A6" s="65" t="s">
        <v>188</v>
      </c>
      <c r="B6" s="65">
        <v>861</v>
      </c>
      <c r="C6" s="65" t="s">
        <v>189</v>
      </c>
      <c r="D6" s="67">
        <f>D7+D8</f>
        <v>20000</v>
      </c>
      <c r="E6" s="67">
        <f>E7+E8</f>
        <v>0</v>
      </c>
      <c r="F6" s="68">
        <f>E6/D6*100</f>
        <v>0</v>
      </c>
      <c r="G6" s="69">
        <f>G7+G8</f>
        <v>0</v>
      </c>
      <c r="H6" s="70">
        <v>0</v>
      </c>
    </row>
    <row r="7" spans="1:8" ht="45" x14ac:dyDescent="0.2">
      <c r="A7" s="71" t="s">
        <v>190</v>
      </c>
      <c r="B7" s="72">
        <v>861</v>
      </c>
      <c r="C7" s="71" t="s">
        <v>191</v>
      </c>
      <c r="D7" s="73">
        <v>30000</v>
      </c>
      <c r="E7" s="73">
        <v>0</v>
      </c>
      <c r="F7" s="74">
        <f t="shared" ref="F7:F11" si="0">E7/D7*100</f>
        <v>0</v>
      </c>
      <c r="G7" s="75">
        <v>0</v>
      </c>
      <c r="H7" s="76">
        <v>0</v>
      </c>
    </row>
    <row r="8" spans="1:8" ht="45" x14ac:dyDescent="0.2">
      <c r="A8" s="71" t="s">
        <v>192</v>
      </c>
      <c r="B8" s="72">
        <v>861</v>
      </c>
      <c r="C8" s="71" t="s">
        <v>193</v>
      </c>
      <c r="D8" s="73">
        <v>-10000</v>
      </c>
      <c r="E8" s="73">
        <v>0</v>
      </c>
      <c r="F8" s="74">
        <f t="shared" si="0"/>
        <v>0</v>
      </c>
      <c r="G8" s="75">
        <v>0</v>
      </c>
      <c r="H8" s="76">
        <v>0</v>
      </c>
    </row>
    <row r="9" spans="1:8" ht="28.5" x14ac:dyDescent="0.2">
      <c r="A9" s="77" t="s">
        <v>194</v>
      </c>
      <c r="B9" s="65">
        <v>861</v>
      </c>
      <c r="C9" s="77" t="s">
        <v>195</v>
      </c>
      <c r="D9" s="67">
        <f>D10+D11</f>
        <v>82600.899999999441</v>
      </c>
      <c r="E9" s="67">
        <f>E10+E11</f>
        <v>-208401.19999999995</v>
      </c>
      <c r="F9" s="83">
        <f>E9/D9*100</f>
        <v>-252.2989458952643</v>
      </c>
      <c r="G9" s="69">
        <f>G10+G11</f>
        <v>-43776.899999999907</v>
      </c>
      <c r="H9" s="70">
        <f t="shared" ref="H9:H13" si="1">E9/G9*100</f>
        <v>476.05289547683913</v>
      </c>
    </row>
    <row r="10" spans="1:8" ht="30" x14ac:dyDescent="0.2">
      <c r="A10" s="71" t="s">
        <v>196</v>
      </c>
      <c r="B10" s="72">
        <v>861</v>
      </c>
      <c r="C10" s="71" t="s">
        <v>197</v>
      </c>
      <c r="D10" s="73">
        <v>-7375443.7000000002</v>
      </c>
      <c r="E10" s="73">
        <v>-1477408.9</v>
      </c>
      <c r="F10" s="24">
        <f t="shared" si="0"/>
        <v>20.031457904017351</v>
      </c>
      <c r="G10" s="75">
        <v>-1733599.2</v>
      </c>
      <c r="H10" s="76">
        <f t="shared" si="1"/>
        <v>85.222057093704237</v>
      </c>
    </row>
    <row r="11" spans="1:8" ht="30" x14ac:dyDescent="0.2">
      <c r="A11" s="71" t="s">
        <v>198</v>
      </c>
      <c r="B11" s="72">
        <v>861</v>
      </c>
      <c r="C11" s="71" t="s">
        <v>199</v>
      </c>
      <c r="D11" s="73">
        <v>7458044.5999999996</v>
      </c>
      <c r="E11" s="73">
        <v>1269007.7</v>
      </c>
      <c r="F11" s="24">
        <f t="shared" si="0"/>
        <v>17.015287090130837</v>
      </c>
      <c r="G11" s="75">
        <v>1689822.3</v>
      </c>
      <c r="H11" s="76">
        <f t="shared" si="1"/>
        <v>75.09710932327026</v>
      </c>
    </row>
    <row r="12" spans="1:8" ht="42.75" x14ac:dyDescent="0.2">
      <c r="A12" s="77" t="s">
        <v>200</v>
      </c>
      <c r="B12" s="65">
        <v>861</v>
      </c>
      <c r="C12" s="77" t="s">
        <v>201</v>
      </c>
      <c r="D12" s="67">
        <v>0</v>
      </c>
      <c r="E12" s="67">
        <v>0</v>
      </c>
      <c r="F12" s="83">
        <v>0</v>
      </c>
      <c r="G12" s="69">
        <f>G13</f>
        <v>40.9</v>
      </c>
      <c r="H12" s="70">
        <f t="shared" si="1"/>
        <v>0</v>
      </c>
    </row>
    <row r="13" spans="1:8" ht="42.75" x14ac:dyDescent="0.2">
      <c r="A13" s="77" t="s">
        <v>202</v>
      </c>
      <c r="B13" s="65">
        <v>861</v>
      </c>
      <c r="C13" s="77" t="s">
        <v>203</v>
      </c>
      <c r="D13" s="67">
        <v>0</v>
      </c>
      <c r="E13" s="67">
        <v>0</v>
      </c>
      <c r="F13" s="83">
        <v>0</v>
      </c>
      <c r="G13" s="69">
        <f>G14+G15</f>
        <v>40.9</v>
      </c>
      <c r="H13" s="70">
        <f t="shared" si="1"/>
        <v>0</v>
      </c>
    </row>
    <row r="14" spans="1:8" ht="60" x14ac:dyDescent="0.2">
      <c r="A14" s="71" t="s">
        <v>204</v>
      </c>
      <c r="B14" s="72">
        <v>861</v>
      </c>
      <c r="C14" s="71" t="s">
        <v>205</v>
      </c>
      <c r="D14" s="73">
        <v>0</v>
      </c>
      <c r="E14" s="73">
        <v>0</v>
      </c>
      <c r="F14" s="24">
        <v>0</v>
      </c>
      <c r="G14" s="75">
        <v>0</v>
      </c>
      <c r="H14" s="76">
        <v>0</v>
      </c>
    </row>
    <row r="15" spans="1:8" ht="60" x14ac:dyDescent="0.2">
      <c r="A15" s="71" t="s">
        <v>206</v>
      </c>
      <c r="B15" s="72">
        <v>861</v>
      </c>
      <c r="C15" s="71" t="s">
        <v>207</v>
      </c>
      <c r="D15" s="73">
        <v>0</v>
      </c>
      <c r="E15" s="73">
        <v>0</v>
      </c>
      <c r="F15" s="24">
        <v>0</v>
      </c>
      <c r="G15" s="75">
        <v>40.9</v>
      </c>
      <c r="H15" s="76">
        <v>0</v>
      </c>
    </row>
    <row r="16" spans="1:8" x14ac:dyDescent="0.2">
      <c r="A16" s="78" t="s">
        <v>208</v>
      </c>
      <c r="B16" s="78"/>
      <c r="C16" s="78"/>
      <c r="D16" s="79">
        <f>D9+D6</f>
        <v>102600.89999999944</v>
      </c>
      <c r="E16" s="79">
        <f>E9+E6+E12</f>
        <v>-208401.19999999995</v>
      </c>
      <c r="F16" s="84">
        <f>E16/D16*100</f>
        <v>-203.11829623326994</v>
      </c>
      <c r="G16" s="79">
        <f>G9+G6+G12</f>
        <v>-43735.999999999905</v>
      </c>
      <c r="H16" s="80">
        <f>E16/G16*100</f>
        <v>476.49807938540425</v>
      </c>
    </row>
    <row r="17" spans="1:8" x14ac:dyDescent="0.2">
      <c r="A17" s="78"/>
      <c r="B17" s="78"/>
      <c r="C17" s="78"/>
      <c r="D17" s="79"/>
      <c r="E17" s="79"/>
      <c r="F17" s="84"/>
      <c r="G17" s="79"/>
      <c r="H17" s="81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 фин-я дефицита</vt:lpstr>
      <vt:lpstr>Расходы!APPT</vt:lpstr>
      <vt:lpstr>Расходы!FIO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Марина Щербакова</cp:lastModifiedBy>
  <cp:lastPrinted>2023-03-23T06:47:32Z</cp:lastPrinted>
  <dcterms:created xsi:type="dcterms:W3CDTF">2023-02-27T11:34:33Z</dcterms:created>
  <dcterms:modified xsi:type="dcterms:W3CDTF">2023-03-27T07:40:43Z</dcterms:modified>
</cp:coreProperties>
</file>