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1\документы\Бюджетный Отдел\+МОНИТОРИНГ\2026 год\за 1 полугодие 2026 года\"/>
    </mc:Choice>
  </mc:AlternateContent>
  <bookViews>
    <workbookView xWindow="0" yWindow="0" windowWidth="28800" windowHeight="12135"/>
  </bookViews>
  <sheets>
    <sheet name="Доходы" sheetId="1" r:id="rId1"/>
    <sheet name="Расходы" sheetId="2" r:id="rId2"/>
    <sheet name="Источники фин-я дефицита" sheetId="3" r:id="rId3"/>
  </sheets>
  <definedNames>
    <definedName name="APPT" localSheetId="1">Расходы!#REF!</definedName>
    <definedName name="FIO" localSheetId="1">Расходы!$D$16</definedName>
    <definedName name="LAST_CELL" localSheetId="1">Расходы!$H$70</definedName>
    <definedName name="SIGN" localSheetId="1">Расходы!$A$16:$F$17</definedName>
  </definedNames>
  <calcPr calcId="152511"/>
</workbook>
</file>

<file path=xl/calcChain.xml><?xml version="1.0" encoding="utf-8"?>
<calcChain xmlns="http://schemas.openxmlformats.org/spreadsheetml/2006/main">
  <c r="D4" i="1" l="1"/>
  <c r="C10" i="1" l="1"/>
  <c r="H13" i="3" l="1"/>
  <c r="H12" i="3"/>
  <c r="H11" i="3"/>
  <c r="F11" i="3"/>
  <c r="H10" i="3"/>
  <c r="F10" i="3"/>
  <c r="G9" i="3"/>
  <c r="G16" i="3" s="1"/>
  <c r="F9" i="3"/>
  <c r="E9" i="3"/>
  <c r="E16" i="3" s="1"/>
  <c r="D9" i="3"/>
  <c r="F8" i="3"/>
  <c r="F7" i="3"/>
  <c r="G6" i="3"/>
  <c r="E6" i="3"/>
  <c r="D6" i="3"/>
  <c r="F66" i="2"/>
  <c r="G66" i="2" s="1"/>
  <c r="D66" i="2"/>
  <c r="E66" i="2" s="1"/>
  <c r="C66" i="2"/>
  <c r="G65" i="2"/>
  <c r="E65" i="2"/>
  <c r="G64" i="2"/>
  <c r="E64" i="2"/>
  <c r="F63" i="2"/>
  <c r="D63" i="2"/>
  <c r="C63" i="2"/>
  <c r="G62" i="2"/>
  <c r="E62" i="2"/>
  <c r="G61" i="2"/>
  <c r="G60" i="2"/>
  <c r="E59" i="2"/>
  <c r="F58" i="2"/>
  <c r="D58" i="2"/>
  <c r="E58" i="2" s="1"/>
  <c r="C58" i="2"/>
  <c r="G57" i="2"/>
  <c r="E57" i="2"/>
  <c r="G56" i="2"/>
  <c r="E56" i="2"/>
  <c r="G55" i="2"/>
  <c r="E55" i="2"/>
  <c r="G54" i="2"/>
  <c r="E54" i="2"/>
  <c r="G53" i="2"/>
  <c r="E53" i="2"/>
  <c r="F52" i="2"/>
  <c r="G52" i="2" s="1"/>
  <c r="D52" i="2"/>
  <c r="C52" i="2"/>
  <c r="G51" i="2"/>
  <c r="E51" i="2"/>
  <c r="G50" i="2"/>
  <c r="E50" i="2"/>
  <c r="G49" i="2"/>
  <c r="E49" i="2"/>
  <c r="F48" i="2"/>
  <c r="D48" i="2"/>
  <c r="C48" i="2"/>
  <c r="G47" i="2"/>
  <c r="E47" i="2"/>
  <c r="G46" i="2"/>
  <c r="E46" i="2"/>
  <c r="F45" i="2"/>
  <c r="D45" i="2"/>
  <c r="C45" i="2"/>
  <c r="G44" i="2"/>
  <c r="E44" i="2"/>
  <c r="G43" i="2"/>
  <c r="E43" i="2"/>
  <c r="G42" i="2"/>
  <c r="E42" i="2"/>
  <c r="G41" i="2"/>
  <c r="E41" i="2"/>
  <c r="G40" i="2"/>
  <c r="E40" i="2"/>
  <c r="G39" i="2"/>
  <c r="E39" i="2"/>
  <c r="F38" i="2"/>
  <c r="D38" i="2"/>
  <c r="E38" i="2" s="1"/>
  <c r="C38" i="2"/>
  <c r="G37" i="2"/>
  <c r="E37" i="2"/>
  <c r="F35" i="2"/>
  <c r="D35" i="2"/>
  <c r="C35" i="2"/>
  <c r="G34" i="2"/>
  <c r="E34" i="2"/>
  <c r="G33" i="2"/>
  <c r="E33" i="2"/>
  <c r="G32" i="2"/>
  <c r="E32" i="2"/>
  <c r="F31" i="2"/>
  <c r="D31" i="2"/>
  <c r="C31" i="2"/>
  <c r="G30" i="2"/>
  <c r="E30" i="2"/>
  <c r="G29" i="2"/>
  <c r="E29" i="2"/>
  <c r="G28" i="2"/>
  <c r="E28" i="2"/>
  <c r="G27" i="2"/>
  <c r="E27" i="2"/>
  <c r="G26" i="2"/>
  <c r="F25" i="2"/>
  <c r="D25" i="2"/>
  <c r="C25" i="2"/>
  <c r="G24" i="2"/>
  <c r="E24" i="2"/>
  <c r="G23" i="2"/>
  <c r="E23" i="2"/>
  <c r="G22" i="2"/>
  <c r="E22" i="2"/>
  <c r="F21" i="2"/>
  <c r="D21" i="2"/>
  <c r="C21" i="2"/>
  <c r="G20" i="2"/>
  <c r="E20" i="2"/>
  <c r="G19" i="2"/>
  <c r="E19" i="2"/>
  <c r="F18" i="2"/>
  <c r="D18" i="2"/>
  <c r="C18" i="2"/>
  <c r="G17" i="2"/>
  <c r="E17" i="2"/>
  <c r="G16" i="2"/>
  <c r="E16" i="2"/>
  <c r="G15" i="2"/>
  <c r="E15" i="2"/>
  <c r="G14" i="2"/>
  <c r="E14" i="2"/>
  <c r="G13" i="2"/>
  <c r="E13" i="2"/>
  <c r="G12" i="2"/>
  <c r="E12" i="2"/>
  <c r="G11" i="2"/>
  <c r="E11" i="2"/>
  <c r="G10" i="2"/>
  <c r="E10" i="2"/>
  <c r="F9" i="2"/>
  <c r="D9" i="2"/>
  <c r="C9" i="2"/>
  <c r="G33" i="1"/>
  <c r="G32" i="1"/>
  <c r="E32" i="1"/>
  <c r="G31" i="1"/>
  <c r="E31" i="1"/>
  <c r="G30" i="1"/>
  <c r="E30" i="1"/>
  <c r="G29" i="1"/>
  <c r="E29" i="1"/>
  <c r="G28" i="1"/>
  <c r="E28" i="1"/>
  <c r="F27" i="1"/>
  <c r="D27" i="1"/>
  <c r="C27" i="1"/>
  <c r="C26" i="1" s="1"/>
  <c r="F26" i="1"/>
  <c r="G25" i="1"/>
  <c r="E25" i="1"/>
  <c r="G24" i="1"/>
  <c r="E24" i="1"/>
  <c r="G23" i="1"/>
  <c r="E23" i="1"/>
  <c r="G22" i="1"/>
  <c r="G21" i="1"/>
  <c r="E21" i="1"/>
  <c r="G20" i="1"/>
  <c r="E20" i="1"/>
  <c r="G19" i="1"/>
  <c r="E19" i="1"/>
  <c r="F18" i="1"/>
  <c r="D18" i="1"/>
  <c r="C18" i="1"/>
  <c r="G17" i="1"/>
  <c r="E17" i="1"/>
  <c r="G16" i="1"/>
  <c r="E16" i="1"/>
  <c r="G15" i="1"/>
  <c r="E15" i="1"/>
  <c r="F14" i="1"/>
  <c r="D14" i="1"/>
  <c r="C14" i="1"/>
  <c r="G13" i="1"/>
  <c r="E13" i="1"/>
  <c r="G12" i="1"/>
  <c r="E12" i="1"/>
  <c r="F10" i="1"/>
  <c r="D10" i="1"/>
  <c r="G9" i="1"/>
  <c r="E9" i="1"/>
  <c r="F8" i="1"/>
  <c r="D8" i="1"/>
  <c r="E8" i="1" s="1"/>
  <c r="C8" i="1"/>
  <c r="G7" i="1"/>
  <c r="E7" i="1"/>
  <c r="F6" i="1"/>
  <c r="G6" i="1" s="1"/>
  <c r="D6" i="1"/>
  <c r="C6" i="1"/>
  <c r="C5" i="1" s="1"/>
  <c r="G18" i="1" l="1"/>
  <c r="C4" i="1"/>
  <c r="E6" i="1"/>
  <c r="D16" i="3"/>
  <c r="G25" i="2"/>
  <c r="G9" i="2"/>
  <c r="E52" i="2"/>
  <c r="E45" i="2"/>
  <c r="E35" i="2"/>
  <c r="E25" i="2"/>
  <c r="E21" i="2"/>
  <c r="E18" i="2"/>
  <c r="E9" i="2"/>
  <c r="G58" i="2"/>
  <c r="G45" i="2"/>
  <c r="G38" i="2"/>
  <c r="G35" i="2"/>
  <c r="C8" i="2"/>
  <c r="G21" i="2"/>
  <c r="D8" i="2"/>
  <c r="G63" i="2"/>
  <c r="G48" i="2"/>
  <c r="G31" i="2"/>
  <c r="F8" i="2"/>
  <c r="G8" i="1"/>
  <c r="G10" i="1"/>
  <c r="E10" i="1"/>
  <c r="G14" i="1"/>
  <c r="E14" i="1"/>
  <c r="D5" i="1"/>
  <c r="E5" i="1" s="1"/>
  <c r="E18" i="1"/>
  <c r="G27" i="1"/>
  <c r="F5" i="1"/>
  <c r="F4" i="1" s="1"/>
  <c r="H16" i="3"/>
  <c r="F16" i="3"/>
  <c r="H9" i="3"/>
  <c r="E27" i="1"/>
  <c r="G18" i="2"/>
  <c r="E31" i="2"/>
  <c r="E48" i="2"/>
  <c r="E63" i="2"/>
  <c r="D26" i="1"/>
  <c r="E8" i="2" l="1"/>
  <c r="G8" i="2"/>
  <c r="E4" i="1"/>
  <c r="G5" i="1"/>
  <c r="G26" i="1"/>
  <c r="E26" i="1"/>
  <c r="G4" i="1" l="1"/>
</calcChain>
</file>

<file path=xl/sharedStrings.xml><?xml version="1.0" encoding="utf-8"?>
<sst xmlns="http://schemas.openxmlformats.org/spreadsheetml/2006/main" count="224" uniqueCount="219">
  <si>
    <t>Код бюджетной классификации</t>
  </si>
  <si>
    <t>Наименование показателей</t>
  </si>
  <si>
    <t>Бюджетные назначения на 2026 г., тыс. руб.</t>
  </si>
  <si>
    <t>% исполнения годового плана</t>
  </si>
  <si>
    <t>Темпы роста
к соответствующему периоду прошлого года, %</t>
  </si>
  <si>
    <t>Доходы бюджета, всего</t>
  </si>
  <si>
    <t>1.00.00.00.0.00.0.000</t>
  </si>
  <si>
    <t>Налоговые и неналоговые доходы</t>
  </si>
  <si>
    <t>1.01.00.00.0.00.0.000</t>
  </si>
  <si>
    <t>Налоги на прибыль, доходы</t>
  </si>
  <si>
    <t>1.01.02.00.0.01.0.000</t>
  </si>
  <si>
    <t>Налог на доходы физических лиц</t>
  </si>
  <si>
    <t>1.03.00.00.0.00.0.000</t>
  </si>
  <si>
    <t>Налоги на товары (работы, услуги), реализуемые на территории Российской Федерации</t>
  </si>
  <si>
    <t>1.03.02.00.0.01.0.000</t>
  </si>
  <si>
    <t>Акцизы по подакцизным товарам (продукции), производимым на территории Российской Федерации</t>
  </si>
  <si>
    <t>1.05.00.00.0.00.0.000</t>
  </si>
  <si>
    <t>Налоги на совокупный доход</t>
  </si>
  <si>
    <t>1.05.02.00.0.02.0.000</t>
  </si>
  <si>
    <t>Единый налог на вмененный доход для отдельных видов деятельности</t>
  </si>
  <si>
    <t>1.05.03.00.0.01.0.000</t>
  </si>
  <si>
    <t>Единый сельскохозяйственный налог</t>
  </si>
  <si>
    <t>1.05.04.00.0.02.0.000</t>
  </si>
  <si>
    <t>Налог, взимаемый в связи 
с применением патентной системы налогообложения</t>
  </si>
  <si>
    <t>1.06.00.00.0.00.0000</t>
  </si>
  <si>
    <t>Налоги на имущество</t>
  </si>
  <si>
    <t>1.06.01.00.0.00.0.110</t>
  </si>
  <si>
    <t>Налог на имущество физических лиц</t>
  </si>
  <si>
    <t>1.06.06.00.0.00.0.110</t>
  </si>
  <si>
    <t>Земельный налог</t>
  </si>
  <si>
    <t>1.08.00.00.0.00.0.000</t>
  </si>
  <si>
    <t>Государственная пошлина</t>
  </si>
  <si>
    <t>1.11.00.00.0.00.0.000</t>
  </si>
  <si>
    <t>Доходы от использования имущества, находящегося в государственной и муниципальной собственности</t>
  </si>
  <si>
    <t>1.11.05.00.0.00.0.000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</si>
  <si>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
и муниципальных унитарных предприятий, в том числе казенных)</t>
  </si>
  <si>
    <t>1.11.09.00.0.00.0.000</t>
  </si>
  <si>
    <t>Прочие доходы от использования имущества и прав, находящихся 
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</si>
  <si>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1.12.00.00.0.00.0.000</t>
  </si>
  <si>
    <t>Платежи при пользовании природными ресурсами</t>
  </si>
  <si>
    <t>1.13.00.00.0.00.0.000</t>
  </si>
  <si>
    <t>Доходы от оказания платных услуг (работ) и компенсации затрат государства</t>
  </si>
  <si>
    <t>1.14.00.00.0.00.0.000</t>
  </si>
  <si>
    <t>Доходы от продажи материальных 
и нематериальных активов</t>
  </si>
  <si>
    <t>1.16.00.00.0.00.0.000</t>
  </si>
  <si>
    <t>Штрафы, санкции, возмещение ущерба</t>
  </si>
  <si>
    <t>1.17.00.00.0.00.0.000</t>
  </si>
  <si>
    <t>Прочие неналоговые доходы</t>
  </si>
  <si>
    <t>2.00.00.00.0.00.0.000</t>
  </si>
  <si>
    <t>Безвозмездные поступления</t>
  </si>
  <si>
    <t>2.02.00.00.0.00.0.000</t>
  </si>
  <si>
    <t>Безвозмездные поступления от других бюджетов бюджетной системы Российской Федерации</t>
  </si>
  <si>
    <t>2.02.01.00.0.00.0.000</t>
  </si>
  <si>
    <t>Дотации бюджетам субъектов Российской Федерации 
и муниципальных образований</t>
  </si>
  <si>
    <t>2.02.02.00.0.00.0.000</t>
  </si>
  <si>
    <t>Субсидии бюджетам бюджетной системы Российской Федерации (межбюджетные субсидии)</t>
  </si>
  <si>
    <t>2.02.03.00.0.00.0.000</t>
  </si>
  <si>
    <t>Субвенции бюджетам субъектов Российской Федерации 
и муниципальных образований</t>
  </si>
  <si>
    <t>2.02.04.00.0.00.0.000</t>
  </si>
  <si>
    <t>Иные межбюджетные трансферты</t>
  </si>
  <si>
    <t>2.07.00.00.0.00.0.000</t>
  </si>
  <si>
    <t>Прочие безвозмездные поступления</t>
  </si>
  <si>
    <t>2.19.00.00.0.00.0.000</t>
  </si>
  <si>
    <t>Возврат остатков субсидий, субвенций и иных межбюджетных трансфертов, имеющих целевое назначение, прошлых лет</t>
  </si>
  <si>
    <t>Код</t>
  </si>
  <si>
    <t>Наименование разделов, подразделов</t>
  </si>
  <si>
    <t>Расходы бюджета, всего</t>
  </si>
  <si>
    <t>0100</t>
  </si>
  <si>
    <t>Общегосударсвенные расходы</t>
  </si>
  <si>
    <t>0102</t>
  </si>
  <si>
    <t>Функционирование высшего должностного лица субъекта Российской Федерации и муниципального образования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</si>
  <si>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</si>
  <si>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</si>
  <si>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</si>
  <si>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</si>
  <si>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0105</t>
  </si>
  <si>
    <t>Судебная система</t>
  </si>
  <si>
    <t>0106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</si>
  <si>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</si>
  <si>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0107</t>
  </si>
  <si>
    <t>Обеспечение проведения выборов и референдумов</t>
  </si>
  <si>
    <t>0111</t>
  </si>
  <si>
    <t>Резервные фонды</t>
  </si>
  <si>
    <t>0113</t>
  </si>
  <si>
    <t>Другие общегосударственные вопросы</t>
  </si>
  <si>
    <t>0200</t>
  </si>
  <si>
    <t>Национальная оборона</t>
  </si>
  <si>
    <t>0203</t>
  </si>
  <si>
    <t>Мобилизационная и вневойсковая подготовка</t>
  </si>
  <si>
    <t>0204</t>
  </si>
  <si>
    <t>Мобилизационная подготовка экономики</t>
  </si>
  <si>
    <t>0300</t>
  </si>
  <si>
    <t>Национальная безопасность</t>
  </si>
  <si>
    <t>0304</t>
  </si>
  <si>
    <t>Органы юстиции</t>
  </si>
  <si>
    <t>0310</t>
  </si>
  <si>
    <t>Защита населения и территории от чрезвычайных ситуаций природного и техногенного характера, пожарная безопасность</t>
  </si>
  <si>
    <t>0314</t>
  </si>
  <si>
    <t>Другие вопросы в области национальной безопасности и правоохранительной деятельности</t>
  </si>
  <si>
    <t>0400</t>
  </si>
  <si>
    <t>Национальная экономика</t>
  </si>
  <si>
    <t>0401</t>
  </si>
  <si>
    <t>Общеэкономические вопросы</t>
  </si>
  <si>
    <t>0405</t>
  </si>
  <si>
    <t>Сельское хозяйство и рыболовство</t>
  </si>
  <si>
    <t>0408</t>
  </si>
  <si>
    <t>Транспорт</t>
  </si>
  <si>
    <t>0409</t>
  </si>
  <si>
    <t>Дорожное хозяйство (дорожные фонды)</t>
  </si>
  <si>
    <t>0412</t>
  </si>
  <si>
    <t>Другие вопросы в области национальной экономики</t>
  </si>
  <si>
    <t>05</t>
  </si>
  <si>
    <t>Жилищно-коммунальное хозяйство</t>
  </si>
  <si>
    <t>0501</t>
  </si>
  <si>
    <t>Жилищное хозяйство</t>
  </si>
  <si>
    <t>0502</t>
  </si>
  <si>
    <t>Коммунальное хозяйство</t>
  </si>
  <si>
    <t>0503</t>
  </si>
  <si>
    <t>Благоустройство</t>
  </si>
  <si>
    <t>0600</t>
  </si>
  <si>
    <t>Охана окружающей среды</t>
  </si>
  <si>
    <t>0603</t>
  </si>
  <si>
    <t>Охрана объектов растительного и животного мира и среды их обитания</t>
  </si>
  <si>
    <t>0605</t>
  </si>
  <si>
    <t>Другие вопросы в области охраны окружающей среды</t>
  </si>
  <si>
    <t>0700</t>
  </si>
  <si>
    <t>Образование</t>
  </si>
  <si>
    <t>0701</t>
  </si>
  <si>
    <t>Дошкольное образование</t>
  </si>
  <si>
    <t>0702</t>
  </si>
  <si>
    <t>Общее образование</t>
  </si>
  <si>
    <t>0703</t>
  </si>
  <si>
    <t>Дополнительное образование детей</t>
  </si>
  <si>
    <t>0705</t>
  </si>
  <si>
    <t>Профессиональная подготовка, переподготовка и повышение квалификации</t>
  </si>
  <si>
    <t>0707</t>
  </si>
  <si>
    <t>Молодежная политика</t>
  </si>
  <si>
    <t>0709</t>
  </si>
  <si>
    <t>Другие вопросы в области образования</t>
  </si>
  <si>
    <t>0800</t>
  </si>
  <si>
    <t>Культура, кинематография</t>
  </si>
  <si>
    <t>0801</t>
  </si>
  <si>
    <t>Культура</t>
  </si>
  <si>
    <t>0804</t>
  </si>
  <si>
    <t>Другие вопросы в области культуры, кинематографии</t>
  </si>
  <si>
    <t>0900</t>
  </si>
  <si>
    <t>Здравоохранение</t>
  </si>
  <si>
    <t>0901</t>
  </si>
  <si>
    <t>Стационарная медицинская помощь</t>
  </si>
  <si>
    <t>0902</t>
  </si>
  <si>
    <t>Амбулаторная помощь</t>
  </si>
  <si>
    <t>0909</t>
  </si>
  <si>
    <t>Другие вопросы в области здравоохранения</t>
  </si>
  <si>
    <t>1000</t>
  </si>
  <si>
    <t>Социальная политика</t>
  </si>
  <si>
    <t>1001</t>
  </si>
  <si>
    <t>Пенсионное обеспечение</t>
  </si>
  <si>
    <t>1002</t>
  </si>
  <si>
    <t>Социальное обслуживание населения</t>
  </si>
  <si>
    <t>1003</t>
  </si>
  <si>
    <t>Социальное обеспечение населения</t>
  </si>
  <si>
    <t>1004</t>
  </si>
  <si>
    <t>Охрана семьи и детства</t>
  </si>
  <si>
    <t>1006</t>
  </si>
  <si>
    <t>Другие вопросы в области социальной политики</t>
  </si>
  <si>
    <t>1100</t>
  </si>
  <si>
    <t>Физическая культура и спорт</t>
  </si>
  <si>
    <t>1101</t>
  </si>
  <si>
    <t>Физическая культура</t>
  </si>
  <si>
    <t>1102</t>
  </si>
  <si>
    <t>Массовый спорт</t>
  </si>
  <si>
    <t>1103</t>
  </si>
  <si>
    <t>Спорт высших достижений</t>
  </si>
  <si>
    <t>1105</t>
  </si>
  <si>
    <t>Другие вопросы в области физической культуры и спорта</t>
  </si>
  <si>
    <t>1200</t>
  </si>
  <si>
    <t>Средства массовой информации</t>
  </si>
  <si>
    <t>1202</t>
  </si>
  <si>
    <t>Периодическая печать и издательства</t>
  </si>
  <si>
    <t>1204</t>
  </si>
  <si>
    <t>Другие вопросы в области средств массовой информации</t>
  </si>
  <si>
    <t>1300</t>
  </si>
  <si>
    <t>Обслуживание государственного и муниципального долга</t>
  </si>
  <si>
    <t>1301</t>
  </si>
  <si>
    <t>Обслуживание государственного (муниципального) внутреннего долга</t>
  </si>
  <si>
    <t>Код главного администратора источников внутреннего финансирования дефицита бюджета</t>
  </si>
  <si>
    <t>Наименование кода группы, подгруппы, статьи, вида источника внутреннего финансирования дефицита бюджета</t>
  </si>
  <si>
    <t>Бюджетные назначения на 2026 г., тыс.руб.</t>
  </si>
  <si>
    <t xml:space="preserve">% исполнения годового плана </t>
  </si>
  <si>
    <t>Темпы роста к соответствующему периоду прошлого года, %</t>
  </si>
  <si>
    <t>01 02 00 00 00 0000 00</t>
  </si>
  <si>
    <t>Кредиты кредитных организаций в валюте Российской Федерации</t>
  </si>
  <si>
    <t>01 02 00 00 00 0000 700</t>
  </si>
  <si>
    <t>Получение кредитов от кредитных организаций в валюте Российской Федерации</t>
  </si>
  <si>
    <t>01 02 00 00 00 0000 800</t>
  </si>
  <si>
    <t>Погашение кредитов, предоставленных кредитными организациями в валюте Российской Федерации</t>
  </si>
  <si>
    <t>01 00 00 00 00 0000 000</t>
  </si>
  <si>
    <t>Изменение остатков средств на счетах по учету средств бюджетов</t>
  </si>
  <si>
    <t>01 05 00 00 00 0000 500</t>
  </si>
  <si>
    <t>Увеличение остатков средств бюджетов</t>
  </si>
  <si>
    <t>01 05 00 00 00 0000 600</t>
  </si>
  <si>
    <t>Уменьшение остатков средств бюджетов</t>
  </si>
  <si>
    <t>01 06 00 00 00 0000 000</t>
  </si>
  <si>
    <t>Иные источники внутреннего финансирования дефицитов бюджетов</t>
  </si>
  <si>
    <t>01 06 05 00 00 0000 000</t>
  </si>
  <si>
    <t>Бюджетные кредиты, предоставленные внутри страны в валюте Российской Федерации</t>
  </si>
  <si>
    <t>01 06 05 01 05 0000 540</t>
  </si>
  <si>
    <t>Предоставление бюджетных кредитов предоставленных  юридическим лицам  из бюджетов муниципальных районов в валюте Российской Федерации</t>
  </si>
  <si>
    <t>01 06 05 01 05 0000 640</t>
  </si>
  <si>
    <t>Возврат бюджетных кредитов, предоставленных  юридическим лицам из бюджетов муниципальных  районов в валюте Российской Федерации</t>
  </si>
  <si>
    <t>Всего средств, направленных на покрытие дефицита</t>
  </si>
  <si>
    <t>Сведения об исполнении доходов бюджета Белгородского муниципального округа за 1 полугодие 2026 года в сравнении с запланированными значениями на соответствующий финансовый год и с соответствующим периодом прошлого года консолидированного бюджета Белгородского района</t>
  </si>
  <si>
    <t>Фактическое исполнение за 1 полугодие 2026 г., тыс. руб.</t>
  </si>
  <si>
    <t>Фактическое исполнение за 1 полугодие 2025 г., тыс. руб.</t>
  </si>
  <si>
    <t>Фактическое исполнение за 1 полугодие 2025 г., тыс.руб.</t>
  </si>
  <si>
    <t>Сведения об исполнении расходов бюджета Белгородского муниципального округа за 1 полугодие 2026 года в сравнении с запланированными значениями на соответствующий финансовый год и с соответствующим периодом прошлого года консолидированного бюджета Белгородского района</t>
  </si>
  <si>
    <t>БЮДЖЕТНЫЕ АССИГНОВАНИЯ ПО ИСТОЧНИКАМ ДЕФИЦИТА БЮДЖЕТА БЕЛГОРОДСКОГО МУНИЦИПАЛЬНОГО ОКРУГА ЗА 1 ПОЛУГОДИЕ 2026 ГОДА В СРАВНЕНИИ С СООТВЕТСТВУЮЩИМ ПЕРИОДОМ ПРОШЛОГО ГОДА</t>
  </si>
  <si>
    <t>Фактическое исполнения за 1 полугодие 2026 г., тыс.руб.</t>
  </si>
  <si>
    <t>Фактическое исполнения за 1 полугодие 2025 г., тыс.руб.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</si>
</sst>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#,##0.0_ ;[Red]\-#,##0.0\ "/>
  </numFmts>
  <fonts count="10" x14ac:knownFonts="1">
    <font>
      <sz val="10"/>
      <color theme="1"/>
      <name val="Arial"/>
    </font>
    <font>
      <sz val="11"/>
      <name val="Calibri"/>
      <scheme val="minor"/>
    </font>
    <font>
      <b/>
      <sz val="12"/>
      <color theme="1"/>
      <name val="Times New Roman"/>
    </font>
    <font>
      <b/>
      <sz val="12"/>
      <name val="Times New Roman"/>
    </font>
    <font>
      <b/>
      <sz val="11"/>
      <name val="Times New Roman"/>
    </font>
    <font>
      <b/>
      <sz val="11"/>
      <color theme="1"/>
      <name val="Times New Roman"/>
    </font>
    <font>
      <sz val="11"/>
      <name val="Times New Roman"/>
    </font>
    <font>
      <sz val="11"/>
      <color theme="1"/>
      <name val="Times New Roman"/>
    </font>
    <font>
      <sz val="8.5"/>
      <name val="MS Sans Serif"/>
    </font>
    <font>
      <b/>
      <sz val="8"/>
      <name val="MS Sans Serif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68">
    <xf numFmtId="0" fontId="0" fillId="0" borderId="0" xfId="0"/>
    <xf numFmtId="0" fontId="0" fillId="0" borderId="0" xfId="0" applyAlignment="1">
      <alignment vertical="top"/>
    </xf>
    <xf numFmtId="0" fontId="0" fillId="2" borderId="0" xfId="0" applyFill="1"/>
    <xf numFmtId="0" fontId="1" fillId="0" borderId="0" xfId="0" applyFont="1"/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49" fontId="4" fillId="0" borderId="2" xfId="0" applyNumberFormat="1" applyFont="1" applyBorder="1" applyAlignment="1" applyProtection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164" fontId="4" fillId="3" borderId="2" xfId="0" applyNumberFormat="1" applyFont="1" applyFill="1" applyBorder="1" applyAlignment="1">
      <alignment horizontal="center" vertical="center" wrapText="1"/>
    </xf>
    <xf numFmtId="164" fontId="4" fillId="2" borderId="2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49" fontId="0" fillId="0" borderId="0" xfId="0" applyNumberFormat="1"/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center" vertical="center"/>
    </xf>
    <xf numFmtId="164" fontId="7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6" fillId="2" borderId="5" xfId="0" applyNumberFormat="1" applyFont="1" applyFill="1" applyBorder="1" applyAlignment="1">
      <alignment horizontal="center" vertical="center" wrapText="1"/>
    </xf>
    <xf numFmtId="49" fontId="0" fillId="2" borderId="0" xfId="0" applyNumberFormat="1" applyFill="1"/>
    <xf numFmtId="0" fontId="8" fillId="0" borderId="0" xfId="0" applyFont="1" applyProtection="1"/>
    <xf numFmtId="0" fontId="4" fillId="0" borderId="0" xfId="0" applyFont="1" applyAlignment="1" applyProtection="1">
      <alignment horizontal="center"/>
    </xf>
    <xf numFmtId="0" fontId="8" fillId="0" borderId="0" xfId="0" applyFont="1" applyAlignment="1" applyProtection="1">
      <alignment wrapText="1"/>
    </xf>
    <xf numFmtId="164" fontId="4" fillId="3" borderId="2" xfId="0" applyNumberFormat="1" applyFont="1" applyFill="1" applyBorder="1" applyAlignment="1" applyProtection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4" fillId="0" borderId="2" xfId="0" applyNumberFormat="1" applyFont="1" applyBorder="1" applyAlignment="1" applyProtection="1">
      <alignment horizontal="center" vertical="center" wrapText="1"/>
    </xf>
    <xf numFmtId="0" fontId="0" fillId="0" borderId="0" xfId="0"/>
    <xf numFmtId="49" fontId="6" fillId="0" borderId="2" xfId="0" applyNumberFormat="1" applyFont="1" applyBorder="1" applyAlignment="1" applyProtection="1">
      <alignment horizontal="center" vertical="center" wrapText="1"/>
    </xf>
    <xf numFmtId="164" fontId="6" fillId="0" borderId="2" xfId="0" applyNumberFormat="1" applyFont="1" applyBorder="1" applyAlignment="1" applyProtection="1">
      <alignment horizontal="center" vertical="center" wrapText="1"/>
    </xf>
    <xf numFmtId="4" fontId="4" fillId="0" borderId="2" xfId="0" applyNumberFormat="1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wrapText="1"/>
    </xf>
    <xf numFmtId="0" fontId="0" fillId="0" borderId="2" xfId="0" applyBorder="1"/>
    <xf numFmtId="0" fontId="3" fillId="0" borderId="0" xfId="0" applyFont="1" applyAlignment="1">
      <alignment horizontal="center" wrapText="1"/>
    </xf>
    <xf numFmtId="166" fontId="4" fillId="0" borderId="2" xfId="0" applyNumberFormat="1" applyFont="1" applyBorder="1" applyAlignment="1">
      <alignment horizontal="center" vertical="center" wrapText="1"/>
    </xf>
    <xf numFmtId="166" fontId="4" fillId="0" borderId="2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164" fontId="6" fillId="0" borderId="2" xfId="0" applyNumberFormat="1" applyFont="1" applyBorder="1" applyAlignment="1">
      <alignment horizontal="center" vertical="center" wrapText="1"/>
    </xf>
    <xf numFmtId="166" fontId="6" fillId="0" borderId="2" xfId="0" applyNumberFormat="1" applyFont="1" applyBorder="1" applyAlignment="1">
      <alignment horizontal="center" vertical="center" wrapText="1"/>
    </xf>
    <xf numFmtId="166" fontId="6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165" fontId="4" fillId="0" borderId="2" xfId="0" applyNumberFormat="1" applyFont="1" applyBorder="1" applyAlignment="1">
      <alignment horizontal="center" vertical="center"/>
    </xf>
    <xf numFmtId="165" fontId="6" fillId="0" borderId="2" xfId="0" applyNumberFormat="1" applyFont="1" applyBorder="1" applyAlignment="1">
      <alignment horizontal="center" vertical="center"/>
    </xf>
    <xf numFmtId="0" fontId="0" fillId="0" borderId="0" xfId="0" applyBorder="1"/>
    <xf numFmtId="4" fontId="9" fillId="0" borderId="0" xfId="0" applyNumberFormat="1" applyFont="1" applyBorder="1" applyAlignment="1" applyProtection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0" borderId="0" xfId="0" applyFont="1" applyAlignment="1" applyProtection="1">
      <alignment horizontal="left"/>
    </xf>
    <xf numFmtId="0" fontId="3" fillId="0" borderId="0" xfId="1" applyFont="1" applyAlignment="1">
      <alignment horizontal="center" vertical="center" wrapText="1"/>
    </xf>
    <xf numFmtId="49" fontId="4" fillId="3" borderId="2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165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164" fontId="4" fillId="0" borderId="5" xfId="0" applyNumberFormat="1" applyFont="1" applyFill="1" applyBorder="1" applyAlignment="1">
      <alignment horizontal="center" vertical="center" wrapText="1"/>
    </xf>
  </cellXfs>
  <cellStyles count="2">
    <cellStyle name="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4"/>
  <sheetViews>
    <sheetView tabSelected="1" workbookViewId="0">
      <selection activeCell="D4" sqref="D4"/>
    </sheetView>
  </sheetViews>
  <sheetFormatPr defaultRowHeight="15" x14ac:dyDescent="0.25"/>
  <cols>
    <col min="1" max="1" width="21" customWidth="1"/>
    <col min="2" max="2" width="45.42578125" style="1" customWidth="1"/>
    <col min="3" max="3" width="17.5703125" style="2" customWidth="1"/>
    <col min="4" max="4" width="17.42578125" style="2" customWidth="1"/>
    <col min="5" max="5" width="18.7109375" customWidth="1"/>
    <col min="6" max="6" width="18.28515625" style="3" customWidth="1"/>
    <col min="7" max="7" width="20.42578125" customWidth="1"/>
    <col min="8" max="8" width="13" bestFit="1" customWidth="1"/>
  </cols>
  <sheetData>
    <row r="1" spans="1:9" ht="62.25" customHeight="1" x14ac:dyDescent="0.2">
      <c r="A1" s="55" t="s">
        <v>211</v>
      </c>
      <c r="B1" s="55"/>
      <c r="C1" s="55"/>
      <c r="D1" s="55"/>
      <c r="E1" s="55"/>
      <c r="F1" s="55"/>
      <c r="G1" s="55"/>
    </row>
    <row r="2" spans="1:9" ht="15.75" x14ac:dyDescent="0.2">
      <c r="A2" s="4"/>
      <c r="B2" s="4"/>
      <c r="C2" s="5"/>
      <c r="D2" s="5"/>
      <c r="E2" s="4"/>
      <c r="F2" s="6"/>
      <c r="G2" s="7"/>
    </row>
    <row r="3" spans="1:9" ht="87" customHeight="1" x14ac:dyDescent="0.2">
      <c r="A3" s="8" t="s">
        <v>0</v>
      </c>
      <c r="B3" s="8" t="s">
        <v>1</v>
      </c>
      <c r="C3" s="9" t="s">
        <v>2</v>
      </c>
      <c r="D3" s="9" t="s">
        <v>212</v>
      </c>
      <c r="E3" s="8" t="s">
        <v>3</v>
      </c>
      <c r="F3" s="10" t="s">
        <v>213</v>
      </c>
      <c r="G3" s="11" t="s">
        <v>4</v>
      </c>
      <c r="H3" s="53"/>
    </row>
    <row r="4" spans="1:9" ht="27.75" customHeight="1" x14ac:dyDescent="0.2">
      <c r="A4" s="56" t="s">
        <v>5</v>
      </c>
      <c r="B4" s="57"/>
      <c r="C4" s="12">
        <f>C5+C26</f>
        <v>10086894.300000001</v>
      </c>
      <c r="D4" s="12">
        <f>D5+D26</f>
        <v>4472066.3489999995</v>
      </c>
      <c r="E4" s="12">
        <f>D4/C4*100</f>
        <v>44.335414013409455</v>
      </c>
      <c r="F4" s="12">
        <f>F5+F26</f>
        <v>4504922.1999999993</v>
      </c>
      <c r="G4" s="12">
        <f>D4/F4*100</f>
        <v>99.270667737613763</v>
      </c>
      <c r="H4" s="54"/>
    </row>
    <row r="5" spans="1:9" ht="28.5" x14ac:dyDescent="0.2">
      <c r="A5" s="8" t="s">
        <v>6</v>
      </c>
      <c r="B5" s="8" t="s">
        <v>7</v>
      </c>
      <c r="C5" s="65">
        <f>C6+C8+C10+C17+C18+C21+C22+C23+C24+C25+C14</f>
        <v>2347441</v>
      </c>
      <c r="D5" s="65">
        <f>D6+D8+D10+D17+D18+D21+D22+D23+D24+D25+D14</f>
        <v>865148.34899999993</v>
      </c>
      <c r="E5" s="13">
        <f>D5/C5*100</f>
        <v>36.854956056403545</v>
      </c>
      <c r="F5" s="13">
        <f>F6+F8+F10+F17+F18+F21+F22+F23+F24+F25+F14</f>
        <v>1238311.4999999998</v>
      </c>
      <c r="G5" s="12">
        <f>D5/F5*100</f>
        <v>69.86516308699386</v>
      </c>
      <c r="H5" s="14"/>
      <c r="I5" s="15"/>
    </row>
    <row r="6" spans="1:9" ht="28.5" x14ac:dyDescent="0.2">
      <c r="A6" s="8" t="s">
        <v>8</v>
      </c>
      <c r="B6" s="8" t="s">
        <v>9</v>
      </c>
      <c r="C6" s="65">
        <f t="shared" ref="C6:D8" si="0">C7</f>
        <v>1159481</v>
      </c>
      <c r="D6" s="65">
        <f t="shared" si="0"/>
        <v>512880.89</v>
      </c>
      <c r="E6" s="16">
        <f t="shared" ref="E6:E9" si="1">D6/C6*100</f>
        <v>44.233660577448013</v>
      </c>
      <c r="F6" s="13">
        <f>F7</f>
        <v>829024.2</v>
      </c>
      <c r="G6" s="17">
        <f t="shared" ref="G6:G9" si="2">D6/F6*100</f>
        <v>61.865611401934949</v>
      </c>
      <c r="H6" s="14"/>
    </row>
    <row r="7" spans="1:9" x14ac:dyDescent="0.2">
      <c r="A7" s="18" t="s">
        <v>10</v>
      </c>
      <c r="B7" s="18" t="s">
        <v>11</v>
      </c>
      <c r="C7" s="66">
        <v>1159481</v>
      </c>
      <c r="D7" s="66">
        <v>512880.89</v>
      </c>
      <c r="E7" s="20">
        <f t="shared" si="1"/>
        <v>44.233660577448013</v>
      </c>
      <c r="F7" s="19">
        <v>829024.2</v>
      </c>
      <c r="G7" s="21">
        <f t="shared" si="2"/>
        <v>61.865611401934949</v>
      </c>
      <c r="H7" s="14"/>
    </row>
    <row r="8" spans="1:9" ht="42.75" x14ac:dyDescent="0.2">
      <c r="A8" s="8" t="s">
        <v>12</v>
      </c>
      <c r="B8" s="8" t="s">
        <v>13</v>
      </c>
      <c r="C8" s="65">
        <f t="shared" si="0"/>
        <v>119514</v>
      </c>
      <c r="D8" s="65">
        <f>D9</f>
        <v>53073.1</v>
      </c>
      <c r="E8" s="16">
        <f t="shared" si="1"/>
        <v>44.407433438760314</v>
      </c>
      <c r="F8" s="13">
        <f>F9</f>
        <v>46791.9</v>
      </c>
      <c r="G8" s="17">
        <f t="shared" si="2"/>
        <v>113.42369085247658</v>
      </c>
      <c r="H8" s="14"/>
    </row>
    <row r="9" spans="1:9" ht="45" x14ac:dyDescent="0.2">
      <c r="A9" s="18" t="s">
        <v>14</v>
      </c>
      <c r="B9" s="18" t="s">
        <v>15</v>
      </c>
      <c r="C9" s="66">
        <v>119514</v>
      </c>
      <c r="D9" s="66">
        <v>53073.1</v>
      </c>
      <c r="E9" s="20">
        <f t="shared" si="1"/>
        <v>44.407433438760314</v>
      </c>
      <c r="F9" s="19">
        <v>46791.9</v>
      </c>
      <c r="G9" s="21">
        <f t="shared" si="2"/>
        <v>113.42369085247658</v>
      </c>
      <c r="H9" s="14"/>
    </row>
    <row r="10" spans="1:9" ht="28.5" x14ac:dyDescent="0.2">
      <c r="A10" s="8" t="s">
        <v>16</v>
      </c>
      <c r="B10" s="8" t="s">
        <v>17</v>
      </c>
      <c r="C10" s="65">
        <f>C11+C12+C13</f>
        <v>122654</v>
      </c>
      <c r="D10" s="65">
        <f>D11+D12+D13</f>
        <v>26670.398999999998</v>
      </c>
      <c r="E10" s="13">
        <f>E11+E12+E13</f>
        <v>42.744248309451415</v>
      </c>
      <c r="F10" s="13">
        <f>F11+F12+F13</f>
        <v>71118.600000000006</v>
      </c>
      <c r="G10" s="13">
        <f>G11+G12+G13</f>
        <v>138.23161023728025</v>
      </c>
      <c r="H10" s="14"/>
    </row>
    <row r="11" spans="1:9" ht="30" x14ac:dyDescent="0.2">
      <c r="A11" s="18" t="s">
        <v>18</v>
      </c>
      <c r="B11" s="18" t="s">
        <v>19</v>
      </c>
      <c r="C11" s="66">
        <v>4</v>
      </c>
      <c r="D11" s="66">
        <v>13.009</v>
      </c>
      <c r="E11" s="20">
        <v>0</v>
      </c>
      <c r="F11" s="19">
        <v>56.7</v>
      </c>
      <c r="G11" s="21">
        <v>0</v>
      </c>
      <c r="H11" s="14"/>
    </row>
    <row r="12" spans="1:9" x14ac:dyDescent="0.2">
      <c r="A12" s="18" t="s">
        <v>20</v>
      </c>
      <c r="B12" s="18" t="s">
        <v>21</v>
      </c>
      <c r="C12" s="66">
        <v>63052</v>
      </c>
      <c r="D12" s="66">
        <v>21589.43</v>
      </c>
      <c r="E12" s="20">
        <f t="shared" ref="E12:E13" si="3">D12/C12*100</f>
        <v>34.240674364017003</v>
      </c>
      <c r="F12" s="19">
        <v>16748.900000000001</v>
      </c>
      <c r="G12" s="21">
        <f t="shared" ref="G12:G33" si="4">D12/F12*100</f>
        <v>128.90058451599805</v>
      </c>
      <c r="H12" s="14"/>
    </row>
    <row r="13" spans="1:9" ht="45" x14ac:dyDescent="0.2">
      <c r="A13" s="18" t="s">
        <v>22</v>
      </c>
      <c r="B13" s="18" t="s">
        <v>23</v>
      </c>
      <c r="C13" s="66">
        <v>59598</v>
      </c>
      <c r="D13" s="66">
        <v>5067.96</v>
      </c>
      <c r="E13" s="20">
        <f t="shared" si="3"/>
        <v>8.503573945434411</v>
      </c>
      <c r="F13" s="19">
        <v>54313</v>
      </c>
      <c r="G13" s="21">
        <f t="shared" si="4"/>
        <v>9.331025721282197</v>
      </c>
      <c r="H13" s="14"/>
    </row>
    <row r="14" spans="1:9" ht="14.25" x14ac:dyDescent="0.2">
      <c r="A14" s="8" t="s">
        <v>24</v>
      </c>
      <c r="B14" s="8" t="s">
        <v>25</v>
      </c>
      <c r="C14" s="65">
        <f>C15+C16</f>
        <v>763402</v>
      </c>
      <c r="D14" s="65">
        <f>D15+D16</f>
        <v>179648.6</v>
      </c>
      <c r="E14" s="22">
        <f>E15+E16</f>
        <v>38.356806912962227</v>
      </c>
      <c r="F14" s="13">
        <f>F15+F16</f>
        <v>181003.5</v>
      </c>
      <c r="G14" s="17">
        <f t="shared" si="4"/>
        <v>99.251450938794008</v>
      </c>
      <c r="H14" s="14"/>
    </row>
    <row r="15" spans="1:9" x14ac:dyDescent="0.2">
      <c r="A15" s="18" t="s">
        <v>26</v>
      </c>
      <c r="B15" s="18" t="s">
        <v>27</v>
      </c>
      <c r="C15" s="66">
        <v>246639</v>
      </c>
      <c r="D15" s="66">
        <v>16951.099999999999</v>
      </c>
      <c r="E15" s="20">
        <f t="shared" ref="E15:E32" si="5">D15/C15*100</f>
        <v>6.8728384399871878</v>
      </c>
      <c r="F15" s="19">
        <v>13970.6</v>
      </c>
      <c r="G15" s="21">
        <f t="shared" si="4"/>
        <v>121.33408729761068</v>
      </c>
      <c r="H15" s="14"/>
    </row>
    <row r="16" spans="1:9" x14ac:dyDescent="0.2">
      <c r="A16" s="18" t="s">
        <v>28</v>
      </c>
      <c r="B16" s="18" t="s">
        <v>29</v>
      </c>
      <c r="C16" s="66">
        <v>516763</v>
      </c>
      <c r="D16" s="66">
        <v>162697.5</v>
      </c>
      <c r="E16" s="20">
        <f t="shared" si="5"/>
        <v>31.48396847297504</v>
      </c>
      <c r="F16" s="19">
        <v>167032.9</v>
      </c>
      <c r="G16" s="21">
        <f t="shared" si="4"/>
        <v>97.404463432054413</v>
      </c>
      <c r="H16" s="14"/>
    </row>
    <row r="17" spans="1:8" ht="28.5" x14ac:dyDescent="0.2">
      <c r="A17" s="8" t="s">
        <v>30</v>
      </c>
      <c r="B17" s="8" t="s">
        <v>31</v>
      </c>
      <c r="C17" s="65">
        <v>32267</v>
      </c>
      <c r="D17" s="65">
        <v>13175.76</v>
      </c>
      <c r="E17" s="16">
        <f t="shared" si="5"/>
        <v>40.833545108005083</v>
      </c>
      <c r="F17" s="13">
        <v>13589.9</v>
      </c>
      <c r="G17" s="17">
        <f t="shared" si="4"/>
        <v>96.952589790947698</v>
      </c>
      <c r="H17" s="14"/>
    </row>
    <row r="18" spans="1:8" ht="42.75" x14ac:dyDescent="0.2">
      <c r="A18" s="8" t="s">
        <v>32</v>
      </c>
      <c r="B18" s="8" t="s">
        <v>33</v>
      </c>
      <c r="C18" s="65">
        <f>C19+C20</f>
        <v>112778</v>
      </c>
      <c r="D18" s="65">
        <f>D19+D20</f>
        <v>40084.14</v>
      </c>
      <c r="E18" s="13">
        <f>E19+E20</f>
        <v>87.394189350251764</v>
      </c>
      <c r="F18" s="13">
        <f>F19+F20</f>
        <v>50919.5</v>
      </c>
      <c r="G18" s="13">
        <f>G19+G20</f>
        <v>180.72667878558909</v>
      </c>
      <c r="H18" s="14"/>
    </row>
    <row r="19" spans="1:8" ht="120" x14ac:dyDescent="0.2">
      <c r="A19" s="18" t="s">
        <v>34</v>
      </c>
      <c r="B19" s="18" t="s">
        <v>35</v>
      </c>
      <c r="C19" s="66">
        <v>103239</v>
      </c>
      <c r="D19" s="66">
        <v>34979.629999999997</v>
      </c>
      <c r="E19" s="20">
        <f t="shared" si="5"/>
        <v>33.882185995602434</v>
      </c>
      <c r="F19" s="19">
        <v>46047</v>
      </c>
      <c r="G19" s="21">
        <f t="shared" si="4"/>
        <v>75.965057441309952</v>
      </c>
      <c r="H19" s="14"/>
    </row>
    <row r="20" spans="1:8" ht="105" x14ac:dyDescent="0.2">
      <c r="A20" s="18" t="s">
        <v>36</v>
      </c>
      <c r="B20" s="18" t="s">
        <v>37</v>
      </c>
      <c r="C20" s="66">
        <v>9539</v>
      </c>
      <c r="D20" s="66">
        <v>5104.51</v>
      </c>
      <c r="E20" s="20">
        <f t="shared" si="5"/>
        <v>53.512003354649337</v>
      </c>
      <c r="F20" s="19">
        <v>4872.5</v>
      </c>
      <c r="G20" s="21">
        <f t="shared" si="4"/>
        <v>104.76162134427913</v>
      </c>
      <c r="H20" s="14"/>
    </row>
    <row r="21" spans="1:8" ht="28.5" x14ac:dyDescent="0.2">
      <c r="A21" s="23" t="s">
        <v>38</v>
      </c>
      <c r="B21" s="23" t="s">
        <v>39</v>
      </c>
      <c r="C21" s="67">
        <v>0</v>
      </c>
      <c r="D21" s="67"/>
      <c r="E21" s="25" t="e">
        <f t="shared" si="5"/>
        <v>#DIV/0!</v>
      </c>
      <c r="F21" s="24">
        <v>4762.2</v>
      </c>
      <c r="G21" s="17">
        <f t="shared" si="4"/>
        <v>0</v>
      </c>
      <c r="H21" s="14"/>
    </row>
    <row r="22" spans="1:8" ht="28.5" x14ac:dyDescent="0.2">
      <c r="A22" s="8" t="s">
        <v>40</v>
      </c>
      <c r="B22" s="8" t="s">
        <v>41</v>
      </c>
      <c r="C22" s="65">
        <v>0</v>
      </c>
      <c r="D22" s="65">
        <v>1676.53</v>
      </c>
      <c r="E22" s="16">
        <v>0</v>
      </c>
      <c r="F22" s="13">
        <v>5406.2</v>
      </c>
      <c r="G22" s="17">
        <f t="shared" si="4"/>
        <v>31.011246346787026</v>
      </c>
      <c r="H22" s="14"/>
    </row>
    <row r="23" spans="1:8" ht="28.5" x14ac:dyDescent="0.2">
      <c r="A23" s="23" t="s">
        <v>42</v>
      </c>
      <c r="B23" s="23" t="s">
        <v>43</v>
      </c>
      <c r="C23" s="67">
        <v>20270</v>
      </c>
      <c r="D23" s="67">
        <v>34075.589999999997</v>
      </c>
      <c r="E23" s="25">
        <f t="shared" si="5"/>
        <v>168.1084854464726</v>
      </c>
      <c r="F23" s="24">
        <v>27291.8</v>
      </c>
      <c r="G23" s="26">
        <f t="shared" si="4"/>
        <v>124.85651367810111</v>
      </c>
      <c r="H23" s="14"/>
    </row>
    <row r="24" spans="1:8" ht="28.5" x14ac:dyDescent="0.2">
      <c r="A24" s="8" t="s">
        <v>44</v>
      </c>
      <c r="B24" s="8" t="s">
        <v>45</v>
      </c>
      <c r="C24" s="65">
        <v>16640</v>
      </c>
      <c r="D24" s="65">
        <v>3545.34</v>
      </c>
      <c r="E24" s="16">
        <f t="shared" si="5"/>
        <v>21.306129807692308</v>
      </c>
      <c r="F24" s="13">
        <v>8069.7</v>
      </c>
      <c r="G24" s="17">
        <f t="shared" si="4"/>
        <v>43.93397524071527</v>
      </c>
      <c r="H24" s="14"/>
    </row>
    <row r="25" spans="1:8" ht="28.5" x14ac:dyDescent="0.2">
      <c r="A25" s="8" t="s">
        <v>46</v>
      </c>
      <c r="B25" s="8" t="s">
        <v>47</v>
      </c>
      <c r="C25" s="65">
        <v>435</v>
      </c>
      <c r="D25" s="65">
        <v>318</v>
      </c>
      <c r="E25" s="16">
        <f t="shared" si="5"/>
        <v>73.103448275862064</v>
      </c>
      <c r="F25" s="13">
        <v>334</v>
      </c>
      <c r="G25" s="17">
        <f t="shared" si="4"/>
        <v>95.209580838323348</v>
      </c>
      <c r="H25" s="14"/>
    </row>
    <row r="26" spans="1:8" ht="28.5" x14ac:dyDescent="0.2">
      <c r="A26" s="8" t="s">
        <v>48</v>
      </c>
      <c r="B26" s="8" t="s">
        <v>49</v>
      </c>
      <c r="C26" s="13">
        <f>C27+C32+C33</f>
        <v>7739453.3000000007</v>
      </c>
      <c r="D26" s="13">
        <f>D27+D32+D33</f>
        <v>3606918</v>
      </c>
      <c r="E26" s="16">
        <f t="shared" si="5"/>
        <v>46.6042995569209</v>
      </c>
      <c r="F26" s="13">
        <f>F27+F32+F33</f>
        <v>3266610.6999999997</v>
      </c>
      <c r="G26" s="17">
        <f t="shared" si="4"/>
        <v>110.41774889184073</v>
      </c>
      <c r="H26" s="14"/>
    </row>
    <row r="27" spans="1:8" ht="42.75" x14ac:dyDescent="0.2">
      <c r="A27" s="8" t="s">
        <v>50</v>
      </c>
      <c r="B27" s="8" t="s">
        <v>51</v>
      </c>
      <c r="C27" s="19">
        <f>C28+C29+C30+C31</f>
        <v>7739453.3000000007</v>
      </c>
      <c r="D27" s="19">
        <f>D28+D29+D30+D31</f>
        <v>3608310</v>
      </c>
      <c r="E27" s="16">
        <f t="shared" si="5"/>
        <v>46.622285323434923</v>
      </c>
      <c r="F27" s="19">
        <f>F28+F29+F30+F31</f>
        <v>3268542.9</v>
      </c>
      <c r="G27" s="17">
        <f t="shared" si="4"/>
        <v>110.39506319467307</v>
      </c>
      <c r="H27" s="14"/>
    </row>
    <row r="28" spans="1:8" ht="42.75" x14ac:dyDescent="0.2">
      <c r="A28" s="23" t="s">
        <v>52</v>
      </c>
      <c r="B28" s="23" t="s">
        <v>53</v>
      </c>
      <c r="C28" s="27">
        <v>1259948</v>
      </c>
      <c r="D28" s="27">
        <v>629625</v>
      </c>
      <c r="E28" s="25">
        <f t="shared" si="5"/>
        <v>49.972300444145311</v>
      </c>
      <c r="F28" s="27">
        <v>242494</v>
      </c>
      <c r="G28" s="17">
        <f t="shared" si="4"/>
        <v>259.64559947875</v>
      </c>
      <c r="H28" s="14"/>
    </row>
    <row r="29" spans="1:8" ht="42.75" x14ac:dyDescent="0.2">
      <c r="A29" s="8" t="s">
        <v>54</v>
      </c>
      <c r="B29" s="8" t="s">
        <v>55</v>
      </c>
      <c r="C29" s="19">
        <v>1652269.6</v>
      </c>
      <c r="D29" s="19">
        <v>423134.4</v>
      </c>
      <c r="E29" s="16">
        <f t="shared" si="5"/>
        <v>25.609283133938916</v>
      </c>
      <c r="F29" s="19">
        <v>467492.5</v>
      </c>
      <c r="G29" s="17">
        <f t="shared" si="4"/>
        <v>90.511484141456819</v>
      </c>
      <c r="H29" s="14"/>
    </row>
    <row r="30" spans="1:8" ht="51.75" customHeight="1" x14ac:dyDescent="0.2">
      <c r="A30" s="23" t="s">
        <v>56</v>
      </c>
      <c r="B30" s="23" t="s">
        <v>57</v>
      </c>
      <c r="C30" s="27">
        <v>4813711.8</v>
      </c>
      <c r="D30" s="27">
        <v>2542026.9</v>
      </c>
      <c r="E30" s="25">
        <f t="shared" si="5"/>
        <v>52.80804097993569</v>
      </c>
      <c r="F30" s="27">
        <v>2361471.9</v>
      </c>
      <c r="G30" s="17">
        <f t="shared" si="4"/>
        <v>107.64586696966414</v>
      </c>
      <c r="H30" s="14"/>
    </row>
    <row r="31" spans="1:8" ht="28.5" x14ac:dyDescent="0.2">
      <c r="A31" s="8" t="s">
        <v>58</v>
      </c>
      <c r="B31" s="8" t="s">
        <v>59</v>
      </c>
      <c r="C31" s="19">
        <v>13523.9</v>
      </c>
      <c r="D31" s="19">
        <v>13523.7</v>
      </c>
      <c r="E31" s="16">
        <f t="shared" si="5"/>
        <v>99.998521136654375</v>
      </c>
      <c r="F31" s="19">
        <v>197084.5</v>
      </c>
      <c r="G31" s="17">
        <f t="shared" si="4"/>
        <v>6.8618790417308313</v>
      </c>
      <c r="H31" s="14"/>
    </row>
    <row r="32" spans="1:8" ht="28.5" x14ac:dyDescent="0.2">
      <c r="A32" s="8" t="s">
        <v>60</v>
      </c>
      <c r="B32" s="8" t="s">
        <v>61</v>
      </c>
      <c r="C32" s="13"/>
      <c r="D32" s="13">
        <v>0.6</v>
      </c>
      <c r="E32" s="16" t="e">
        <f t="shared" si="5"/>
        <v>#DIV/0!</v>
      </c>
      <c r="F32" s="13">
        <v>4</v>
      </c>
      <c r="G32" s="17">
        <f t="shared" si="4"/>
        <v>15</v>
      </c>
      <c r="H32" s="14"/>
    </row>
    <row r="33" spans="1:8" ht="57" x14ac:dyDescent="0.2">
      <c r="A33" s="8" t="s">
        <v>62</v>
      </c>
      <c r="B33" s="8" t="s">
        <v>63</v>
      </c>
      <c r="C33" s="13"/>
      <c r="D33" s="13">
        <v>-1392.6</v>
      </c>
      <c r="E33" s="16">
        <v>0</v>
      </c>
      <c r="F33" s="13">
        <v>-1936.2</v>
      </c>
      <c r="G33" s="17">
        <f t="shared" si="4"/>
        <v>71.924387976448713</v>
      </c>
      <c r="H33" s="14"/>
    </row>
    <row r="34" spans="1:8" x14ac:dyDescent="0.25">
      <c r="D34" s="28"/>
    </row>
  </sheetData>
  <mergeCells count="2">
    <mergeCell ref="A1:G1"/>
    <mergeCell ref="A4:B4"/>
  </mergeCells>
  <pageMargins left="0.7" right="0.7" top="0.75" bottom="0.75" header="0.3" footer="0.3"/>
  <pageSetup paperSize="9" scale="5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H67"/>
  <sheetViews>
    <sheetView showGridLines="0" workbookViewId="0">
      <selection activeCell="D66" sqref="D66"/>
    </sheetView>
  </sheetViews>
  <sheetFormatPr defaultRowHeight="12.75" customHeight="1" outlineLevelRow="1" x14ac:dyDescent="0.2"/>
  <cols>
    <col min="1" max="1" width="10.28515625" customWidth="1"/>
    <col min="2" max="2" width="36.140625" customWidth="1"/>
    <col min="3" max="3" width="18.42578125" customWidth="1"/>
    <col min="4" max="4" width="17.7109375" customWidth="1"/>
    <col min="5" max="5" width="18.42578125" customWidth="1"/>
    <col min="6" max="6" width="17.7109375" customWidth="1"/>
    <col min="7" max="7" width="20.85546875" customWidth="1"/>
    <col min="8" max="8" width="14.5703125" customWidth="1"/>
  </cols>
  <sheetData>
    <row r="1" spans="1:8" x14ac:dyDescent="0.2">
      <c r="A1" s="58"/>
      <c r="B1" s="58"/>
      <c r="C1" s="58"/>
      <c r="D1" s="58"/>
      <c r="E1" s="29"/>
      <c r="F1" s="29"/>
      <c r="G1" s="29"/>
      <c r="H1" s="29"/>
    </row>
    <row r="2" spans="1:8" x14ac:dyDescent="0.2">
      <c r="A2" s="29"/>
      <c r="B2" s="29"/>
      <c r="C2" s="29"/>
      <c r="D2" s="29"/>
      <c r="E2" s="29"/>
      <c r="F2" s="29"/>
      <c r="G2" s="29"/>
      <c r="H2" s="29"/>
    </row>
    <row r="3" spans="1:8" ht="14.25" x14ac:dyDescent="0.2">
      <c r="A3" s="59" t="s">
        <v>215</v>
      </c>
      <c r="B3" s="59"/>
      <c r="C3" s="59"/>
      <c r="D3" s="59"/>
      <c r="E3" s="59"/>
      <c r="F3" s="59"/>
      <c r="G3" s="59"/>
      <c r="H3" s="30"/>
    </row>
    <row r="4" spans="1:8" ht="14.25" x14ac:dyDescent="0.2">
      <c r="A4" s="59"/>
      <c r="B4" s="59"/>
      <c r="C4" s="59"/>
      <c r="D4" s="59"/>
      <c r="E4" s="59"/>
      <c r="F4" s="59"/>
      <c r="G4" s="59"/>
      <c r="H4" s="30"/>
    </row>
    <row r="5" spans="1:8" ht="24.75" customHeight="1" x14ac:dyDescent="0.2">
      <c r="A5" s="59"/>
      <c r="B5" s="59"/>
      <c r="C5" s="59"/>
      <c r="D5" s="59"/>
      <c r="E5" s="59"/>
      <c r="F5" s="59"/>
      <c r="G5" s="59"/>
      <c r="H5" s="29"/>
    </row>
    <row r="6" spans="1:8" x14ac:dyDescent="0.2">
      <c r="A6" s="31"/>
      <c r="B6" s="31"/>
      <c r="C6" s="31"/>
      <c r="D6" s="31"/>
      <c r="E6" s="31"/>
      <c r="F6" s="31"/>
      <c r="G6" s="29"/>
      <c r="H6" s="29"/>
    </row>
    <row r="7" spans="1:8" ht="85.5" customHeight="1" x14ac:dyDescent="0.2">
      <c r="A7" s="9" t="s">
        <v>64</v>
      </c>
      <c r="B7" s="9" t="s">
        <v>65</v>
      </c>
      <c r="C7" s="9" t="s">
        <v>2</v>
      </c>
      <c r="D7" s="9" t="s">
        <v>212</v>
      </c>
      <c r="E7" s="8" t="s">
        <v>3</v>
      </c>
      <c r="F7" s="10" t="s">
        <v>214</v>
      </c>
      <c r="G7" s="11" t="s">
        <v>4</v>
      </c>
    </row>
    <row r="8" spans="1:8" ht="29.25" customHeight="1" x14ac:dyDescent="0.2">
      <c r="A8" s="60" t="s">
        <v>66</v>
      </c>
      <c r="B8" s="60"/>
      <c r="C8" s="32">
        <f>C9+C18+C21+C25+C31+C35+C38+C45+C48+C52+C58+C63+C66</f>
        <v>10286894.300000001</v>
      </c>
      <c r="D8" s="32">
        <f>D9+D18+D21+D25+D31+D35+D38+D45+D48+D52+D58+D63+D66</f>
        <v>4501108.4000000013</v>
      </c>
      <c r="E8" s="33">
        <f t="shared" ref="E8:E65" si="0">D8/C8*100</f>
        <v>43.755756292742319</v>
      </c>
      <c r="F8" s="32">
        <f>F9+F18+F21+F25+F31+F35+F38+F45+F48+F52+F58+F63+F66</f>
        <v>4678007.2</v>
      </c>
      <c r="G8" s="33">
        <f t="shared" ref="G8:G11" si="1">D8/F8*100</f>
        <v>96.218500903547152</v>
      </c>
      <c r="H8" s="34"/>
    </row>
    <row r="9" spans="1:8" ht="26.25" customHeight="1" x14ac:dyDescent="0.2">
      <c r="A9" s="9" t="s">
        <v>67</v>
      </c>
      <c r="B9" s="9" t="s">
        <v>68</v>
      </c>
      <c r="C9" s="35">
        <f>SUM(C10:C17)</f>
        <v>487123.30000000005</v>
      </c>
      <c r="D9" s="35">
        <f>SUM(D10:D17)</f>
        <v>128027.99999999999</v>
      </c>
      <c r="E9" s="16">
        <f t="shared" si="0"/>
        <v>26.282462776878045</v>
      </c>
      <c r="F9" s="35">
        <f>F12+F13+F14+F15+F16+F17</f>
        <v>198319.7</v>
      </c>
      <c r="G9" s="16">
        <f t="shared" si="1"/>
        <v>64.556370345457353</v>
      </c>
    </row>
    <row r="10" spans="1:8" s="36" customFormat="1" ht="74.25" customHeight="1" x14ac:dyDescent="0.2">
      <c r="A10" s="37" t="s">
        <v>69</v>
      </c>
      <c r="B10" s="37" t="s">
        <v>70</v>
      </c>
      <c r="C10" s="38">
        <v>5143</v>
      </c>
      <c r="D10" s="38">
        <v>1942.4</v>
      </c>
      <c r="E10" s="20">
        <f t="shared" si="0"/>
        <v>37.767839782228272</v>
      </c>
      <c r="F10" s="38"/>
      <c r="G10" s="20" t="e">
        <f t="shared" si="1"/>
        <v>#DIV/0!</v>
      </c>
    </row>
    <row r="11" spans="1:8" s="36" customFormat="1" ht="75" x14ac:dyDescent="0.2">
      <c r="A11" s="37" t="s">
        <v>71</v>
      </c>
      <c r="B11" s="37" t="s">
        <v>72</v>
      </c>
      <c r="C11" s="38">
        <v>7306.2</v>
      </c>
      <c r="D11" s="38">
        <v>1305.8</v>
      </c>
      <c r="E11" s="20">
        <f t="shared" si="0"/>
        <v>17.872491856231694</v>
      </c>
      <c r="F11" s="38"/>
      <c r="G11" s="20" t="e">
        <f t="shared" si="1"/>
        <v>#DIV/0!</v>
      </c>
    </row>
    <row r="12" spans="1:8" ht="90" outlineLevel="1" x14ac:dyDescent="0.2">
      <c r="A12" s="37" t="s">
        <v>73</v>
      </c>
      <c r="B12" s="37" t="s">
        <v>74</v>
      </c>
      <c r="C12" s="38">
        <v>284846.8</v>
      </c>
      <c r="D12" s="38">
        <v>105939.9</v>
      </c>
      <c r="E12" s="20">
        <f t="shared" si="0"/>
        <v>37.191887007331658</v>
      </c>
      <c r="F12" s="38">
        <v>174061.5</v>
      </c>
      <c r="G12" s="20">
        <f t="shared" ref="G12:G66" si="2">D12/F12*100</f>
        <v>60.863487905136971</v>
      </c>
    </row>
    <row r="13" spans="1:8" ht="15" outlineLevel="1" x14ac:dyDescent="0.2">
      <c r="A13" s="37" t="s">
        <v>75</v>
      </c>
      <c r="B13" s="37" t="s">
        <v>76</v>
      </c>
      <c r="C13" s="38">
        <v>236.9</v>
      </c>
      <c r="D13" s="38"/>
      <c r="E13" s="20">
        <f t="shared" si="0"/>
        <v>0</v>
      </c>
      <c r="F13" s="38"/>
      <c r="G13" s="20" t="e">
        <f t="shared" si="2"/>
        <v>#DIV/0!</v>
      </c>
    </row>
    <row r="14" spans="1:8" ht="75" outlineLevel="1" x14ac:dyDescent="0.2">
      <c r="A14" s="37" t="s">
        <v>77</v>
      </c>
      <c r="B14" s="37" t="s">
        <v>78</v>
      </c>
      <c r="C14" s="38">
        <v>38854.1</v>
      </c>
      <c r="D14" s="38">
        <v>14012</v>
      </c>
      <c r="E14" s="20">
        <f t="shared" si="0"/>
        <v>36.06311817800438</v>
      </c>
      <c r="F14" s="38">
        <v>18650.599999999999</v>
      </c>
      <c r="G14" s="20">
        <f t="shared" si="2"/>
        <v>75.128950275058187</v>
      </c>
    </row>
    <row r="15" spans="1:8" ht="30" hidden="1" outlineLevel="1" x14ac:dyDescent="0.2">
      <c r="A15" s="37" t="s">
        <v>79</v>
      </c>
      <c r="B15" s="37" t="s">
        <v>80</v>
      </c>
      <c r="C15" s="38"/>
      <c r="D15" s="38"/>
      <c r="E15" s="20" t="e">
        <f t="shared" si="0"/>
        <v>#DIV/0!</v>
      </c>
      <c r="F15" s="38"/>
      <c r="G15" s="20" t="e">
        <f t="shared" si="2"/>
        <v>#DIV/0!</v>
      </c>
    </row>
    <row r="16" spans="1:8" ht="15" outlineLevel="1" x14ac:dyDescent="0.2">
      <c r="A16" s="37" t="s">
        <v>81</v>
      </c>
      <c r="B16" s="37" t="s">
        <v>82</v>
      </c>
      <c r="C16" s="38">
        <v>137646.39999999999</v>
      </c>
      <c r="D16" s="38"/>
      <c r="E16" s="20">
        <f t="shared" si="0"/>
        <v>0</v>
      </c>
      <c r="F16" s="38"/>
      <c r="G16" s="20" t="e">
        <f t="shared" si="2"/>
        <v>#DIV/0!</v>
      </c>
    </row>
    <row r="17" spans="1:7" ht="30" outlineLevel="1" x14ac:dyDescent="0.2">
      <c r="A17" s="37" t="s">
        <v>83</v>
      </c>
      <c r="B17" s="37" t="s">
        <v>84</v>
      </c>
      <c r="C17" s="38">
        <v>13089.9</v>
      </c>
      <c r="D17" s="38">
        <v>4827.8999999999996</v>
      </c>
      <c r="E17" s="20">
        <f t="shared" si="0"/>
        <v>36.882634703091696</v>
      </c>
      <c r="F17" s="38">
        <v>5607.6</v>
      </c>
      <c r="G17" s="20">
        <f t="shared" si="2"/>
        <v>86.095655895570289</v>
      </c>
    </row>
    <row r="18" spans="1:7" ht="25.5" customHeight="1" x14ac:dyDescent="0.2">
      <c r="A18" s="9" t="s">
        <v>85</v>
      </c>
      <c r="B18" s="9" t="s">
        <v>86</v>
      </c>
      <c r="C18" s="35">
        <f>C19+C20</f>
        <v>17301.5</v>
      </c>
      <c r="D18" s="35">
        <f>D19+D20</f>
        <v>5564.7</v>
      </c>
      <c r="E18" s="16">
        <f t="shared" si="0"/>
        <v>32.163107245036556</v>
      </c>
      <c r="F18" s="35">
        <f>F19+F20</f>
        <v>4505.8999999999996</v>
      </c>
      <c r="G18" s="16">
        <f t="shared" si="2"/>
        <v>123.49808029472472</v>
      </c>
    </row>
    <row r="19" spans="1:7" ht="30" outlineLevel="1" x14ac:dyDescent="0.2">
      <c r="A19" s="37" t="s">
        <v>87</v>
      </c>
      <c r="B19" s="37" t="s">
        <v>88</v>
      </c>
      <c r="C19" s="38">
        <v>16711</v>
      </c>
      <c r="D19" s="38">
        <v>5527.4</v>
      </c>
      <c r="E19" s="20">
        <f t="shared" si="0"/>
        <v>33.076416731494227</v>
      </c>
      <c r="F19" s="38">
        <v>4456.7</v>
      </c>
      <c r="G19" s="20">
        <f t="shared" si="2"/>
        <v>124.02450243453676</v>
      </c>
    </row>
    <row r="20" spans="1:7" ht="30" outlineLevel="1" x14ac:dyDescent="0.2">
      <c r="A20" s="37" t="s">
        <v>89</v>
      </c>
      <c r="B20" s="37" t="s">
        <v>90</v>
      </c>
      <c r="C20" s="38">
        <v>590.5</v>
      </c>
      <c r="D20" s="38">
        <v>37.299999999999997</v>
      </c>
      <c r="E20" s="20">
        <f t="shared" si="0"/>
        <v>6.3166807790008468</v>
      </c>
      <c r="F20" s="38">
        <v>49.2</v>
      </c>
      <c r="G20" s="20">
        <f t="shared" si="2"/>
        <v>75.8130081300813</v>
      </c>
    </row>
    <row r="21" spans="1:7" ht="31.5" customHeight="1" x14ac:dyDescent="0.2">
      <c r="A21" s="9" t="s">
        <v>91</v>
      </c>
      <c r="B21" s="9" t="s">
        <v>92</v>
      </c>
      <c r="C21" s="35">
        <f>C22+C23+C24</f>
        <v>83745.3</v>
      </c>
      <c r="D21" s="35">
        <f>D22+D23+D24</f>
        <v>49750.2</v>
      </c>
      <c r="E21" s="16">
        <f t="shared" si="0"/>
        <v>59.406557741150849</v>
      </c>
      <c r="F21" s="35">
        <f>F22+F23+F24</f>
        <v>40711.300000000003</v>
      </c>
      <c r="G21" s="16">
        <f t="shared" si="2"/>
        <v>122.20243519612491</v>
      </c>
    </row>
    <row r="22" spans="1:7" ht="15" outlineLevel="1" x14ac:dyDescent="0.2">
      <c r="A22" s="37" t="s">
        <v>93</v>
      </c>
      <c r="B22" s="37" t="s">
        <v>94</v>
      </c>
      <c r="C22" s="38">
        <v>3638</v>
      </c>
      <c r="D22" s="38">
        <v>1795.9</v>
      </c>
      <c r="E22" s="20">
        <f t="shared" si="0"/>
        <v>49.36503573391974</v>
      </c>
      <c r="F22" s="38">
        <v>1659.6</v>
      </c>
      <c r="G22" s="20">
        <f t="shared" si="2"/>
        <v>108.21282236683541</v>
      </c>
    </row>
    <row r="23" spans="1:7" ht="60" outlineLevel="1" x14ac:dyDescent="0.2">
      <c r="A23" s="37" t="s">
        <v>95</v>
      </c>
      <c r="B23" s="37" t="s">
        <v>96</v>
      </c>
      <c r="C23" s="38">
        <v>13858.8</v>
      </c>
      <c r="D23" s="38">
        <v>6261.8</v>
      </c>
      <c r="E23" s="20">
        <f t="shared" si="0"/>
        <v>45.182844113487462</v>
      </c>
      <c r="F23" s="38">
        <v>2081.3000000000002</v>
      </c>
      <c r="G23" s="20">
        <f t="shared" si="2"/>
        <v>300.8600393984529</v>
      </c>
    </row>
    <row r="24" spans="1:7" ht="45" outlineLevel="1" x14ac:dyDescent="0.2">
      <c r="A24" s="37" t="s">
        <v>97</v>
      </c>
      <c r="B24" s="37" t="s">
        <v>98</v>
      </c>
      <c r="C24" s="38">
        <v>66248.5</v>
      </c>
      <c r="D24" s="38">
        <v>41692.5</v>
      </c>
      <c r="E24" s="20">
        <f t="shared" si="0"/>
        <v>62.933500381140703</v>
      </c>
      <c r="F24" s="38">
        <v>36970.400000000001</v>
      </c>
      <c r="G24" s="20">
        <f t="shared" si="2"/>
        <v>112.77265055287474</v>
      </c>
    </row>
    <row r="25" spans="1:7" ht="32.25" customHeight="1" x14ac:dyDescent="0.2">
      <c r="A25" s="9" t="s">
        <v>99</v>
      </c>
      <c r="B25" s="9" t="s">
        <v>100</v>
      </c>
      <c r="C25" s="35">
        <f>C26+C27+C28+C29+C30</f>
        <v>1543818.2</v>
      </c>
      <c r="D25" s="35">
        <f>D26+D27+D28+D29+D30</f>
        <v>494486.4</v>
      </c>
      <c r="E25" s="16">
        <f t="shared" si="0"/>
        <v>32.030092662465051</v>
      </c>
      <c r="F25" s="35">
        <f>F26+F27+F28+F29+F30</f>
        <v>581003.89999999991</v>
      </c>
      <c r="G25" s="16">
        <f t="shared" si="2"/>
        <v>85.10896398457912</v>
      </c>
    </row>
    <row r="26" spans="1:7" ht="19.5" hidden="1" customHeight="1" x14ac:dyDescent="0.2">
      <c r="A26" s="37" t="s">
        <v>101</v>
      </c>
      <c r="B26" s="37" t="s">
        <v>102</v>
      </c>
      <c r="C26" s="35"/>
      <c r="D26" s="35"/>
      <c r="E26" s="20"/>
      <c r="F26" s="35"/>
      <c r="G26" s="20" t="e">
        <f t="shared" si="2"/>
        <v>#DIV/0!</v>
      </c>
    </row>
    <row r="27" spans="1:7" ht="15" outlineLevel="1" x14ac:dyDescent="0.2">
      <c r="A27" s="37" t="s">
        <v>103</v>
      </c>
      <c r="B27" s="37" t="s">
        <v>104</v>
      </c>
      <c r="C27" s="38">
        <v>1108</v>
      </c>
      <c r="D27" s="38">
        <v>391</v>
      </c>
      <c r="E27" s="20">
        <f t="shared" si="0"/>
        <v>35.288808664259932</v>
      </c>
      <c r="F27" s="38">
        <v>292.10000000000002</v>
      </c>
      <c r="G27" s="20">
        <f t="shared" si="2"/>
        <v>133.85826771653541</v>
      </c>
    </row>
    <row r="28" spans="1:7" ht="15" hidden="1" outlineLevel="1" x14ac:dyDescent="0.2">
      <c r="A28" s="37" t="s">
        <v>105</v>
      </c>
      <c r="B28" s="37" t="s">
        <v>106</v>
      </c>
      <c r="C28" s="38"/>
      <c r="D28" s="38"/>
      <c r="E28" s="20" t="e">
        <f t="shared" si="0"/>
        <v>#DIV/0!</v>
      </c>
      <c r="F28" s="38"/>
      <c r="G28" s="20" t="e">
        <f t="shared" si="2"/>
        <v>#DIV/0!</v>
      </c>
    </row>
    <row r="29" spans="1:7" ht="30" outlineLevel="1" x14ac:dyDescent="0.2">
      <c r="A29" s="37" t="s">
        <v>107</v>
      </c>
      <c r="B29" s="37" t="s">
        <v>108</v>
      </c>
      <c r="C29" s="38">
        <v>1222358.2</v>
      </c>
      <c r="D29" s="38">
        <v>361758.7</v>
      </c>
      <c r="E29" s="20">
        <f t="shared" si="0"/>
        <v>29.595146496337982</v>
      </c>
      <c r="F29" s="38">
        <v>462828.1</v>
      </c>
      <c r="G29" s="20">
        <f t="shared" si="2"/>
        <v>78.162648292098098</v>
      </c>
    </row>
    <row r="30" spans="1:7" ht="30" outlineLevel="1" x14ac:dyDescent="0.2">
      <c r="A30" s="37" t="s">
        <v>109</v>
      </c>
      <c r="B30" s="37" t="s">
        <v>110</v>
      </c>
      <c r="C30" s="38">
        <v>320352</v>
      </c>
      <c r="D30" s="38">
        <v>132336.70000000001</v>
      </c>
      <c r="E30" s="20">
        <f t="shared" si="0"/>
        <v>41.309777994206378</v>
      </c>
      <c r="F30" s="38">
        <v>117883.7</v>
      </c>
      <c r="G30" s="20">
        <f t="shared" si="2"/>
        <v>112.26038884086604</v>
      </c>
    </row>
    <row r="31" spans="1:7" ht="37.5" customHeight="1" x14ac:dyDescent="0.2">
      <c r="A31" s="9" t="s">
        <v>111</v>
      </c>
      <c r="B31" s="9" t="s">
        <v>112</v>
      </c>
      <c r="C31" s="35">
        <f>C32+C33+C34</f>
        <v>537220.1</v>
      </c>
      <c r="D31" s="35">
        <f>D32+D33+D34</f>
        <v>200745.60000000001</v>
      </c>
      <c r="E31" s="16">
        <f t="shared" si="0"/>
        <v>37.367477501307192</v>
      </c>
      <c r="F31" s="35">
        <f>F32+F33+F34</f>
        <v>314091.40000000002</v>
      </c>
      <c r="G31" s="16">
        <f t="shared" si="2"/>
        <v>63.913115736374827</v>
      </c>
    </row>
    <row r="32" spans="1:7" ht="15" outlineLevel="1" x14ac:dyDescent="0.2">
      <c r="A32" s="37" t="s">
        <v>113</v>
      </c>
      <c r="B32" s="37" t="s">
        <v>114</v>
      </c>
      <c r="C32" s="38">
        <v>4673.8</v>
      </c>
      <c r="D32" s="38">
        <v>1421.8</v>
      </c>
      <c r="E32" s="20">
        <f t="shared" si="0"/>
        <v>30.420642731824209</v>
      </c>
      <c r="F32" s="38">
        <v>2121.1999999999998</v>
      </c>
      <c r="G32" s="20">
        <f t="shared" si="2"/>
        <v>67.028097303413176</v>
      </c>
    </row>
    <row r="33" spans="1:7" ht="15" outlineLevel="1" x14ac:dyDescent="0.2">
      <c r="A33" s="37" t="s">
        <v>115</v>
      </c>
      <c r="B33" s="37" t="s">
        <v>116</v>
      </c>
      <c r="C33" s="38">
        <v>38735.199999999997</v>
      </c>
      <c r="D33" s="38">
        <v>38239.800000000003</v>
      </c>
      <c r="E33" s="20">
        <f t="shared" si="0"/>
        <v>98.721059914496394</v>
      </c>
      <c r="F33" s="38">
        <v>1315.3</v>
      </c>
      <c r="G33" s="20">
        <f t="shared" si="2"/>
        <v>2907.3063179502778</v>
      </c>
    </row>
    <row r="34" spans="1:7" ht="15" outlineLevel="1" x14ac:dyDescent="0.2">
      <c r="A34" s="37" t="s">
        <v>117</v>
      </c>
      <c r="B34" s="37" t="s">
        <v>118</v>
      </c>
      <c r="C34" s="38">
        <v>493811.1</v>
      </c>
      <c r="D34" s="38">
        <v>161084</v>
      </c>
      <c r="E34" s="20">
        <f t="shared" si="0"/>
        <v>32.620570902517173</v>
      </c>
      <c r="F34" s="38">
        <v>310654.90000000002</v>
      </c>
      <c r="G34" s="20">
        <f t="shared" si="2"/>
        <v>51.853036922965003</v>
      </c>
    </row>
    <row r="35" spans="1:7" ht="27" customHeight="1" collapsed="1" x14ac:dyDescent="0.2">
      <c r="A35" s="9" t="s">
        <v>119</v>
      </c>
      <c r="B35" s="9" t="s">
        <v>120</v>
      </c>
      <c r="C35" s="35">
        <f>SUM(C36:C37)</f>
        <v>954</v>
      </c>
      <c r="D35" s="35">
        <f>SUM(D36:D37)</f>
        <v>536.29999999999995</v>
      </c>
      <c r="E35" s="16">
        <f t="shared" si="0"/>
        <v>56.215932914046121</v>
      </c>
      <c r="F35" s="35">
        <f>SUM(F36:F37)</f>
        <v>677.6</v>
      </c>
      <c r="G35" s="16">
        <f t="shared" si="2"/>
        <v>79.146989374262091</v>
      </c>
    </row>
    <row r="36" spans="1:7" ht="30" hidden="1" outlineLevel="1" x14ac:dyDescent="0.2">
      <c r="A36" s="37" t="s">
        <v>121</v>
      </c>
      <c r="B36" s="37" t="s">
        <v>122</v>
      </c>
      <c r="C36" s="38"/>
      <c r="D36" s="38"/>
      <c r="E36" s="20"/>
      <c r="F36" s="38"/>
      <c r="G36" s="20"/>
    </row>
    <row r="37" spans="1:7" ht="30" outlineLevel="1" x14ac:dyDescent="0.2">
      <c r="A37" s="37" t="s">
        <v>123</v>
      </c>
      <c r="B37" s="37" t="s">
        <v>124</v>
      </c>
      <c r="C37" s="38">
        <v>954</v>
      </c>
      <c r="D37" s="38">
        <v>536.29999999999995</v>
      </c>
      <c r="E37" s="20">
        <f t="shared" si="0"/>
        <v>56.215932914046121</v>
      </c>
      <c r="F37" s="38">
        <v>677.6</v>
      </c>
      <c r="G37" s="20">
        <f t="shared" si="2"/>
        <v>79.146989374262091</v>
      </c>
    </row>
    <row r="38" spans="1:7" ht="29.25" customHeight="1" x14ac:dyDescent="0.2">
      <c r="A38" s="9" t="s">
        <v>125</v>
      </c>
      <c r="B38" s="9" t="s">
        <v>126</v>
      </c>
      <c r="C38" s="35">
        <f>C39+C40+C41+C43+C44+C42</f>
        <v>5534965.0000000009</v>
      </c>
      <c r="D38" s="35">
        <f>D39+D40+D41+D43+D44+D42</f>
        <v>2732832.5000000005</v>
      </c>
      <c r="E38" s="16">
        <f t="shared" si="0"/>
        <v>49.373979781263294</v>
      </c>
      <c r="F38" s="35">
        <f>F39+F40+F41+F43+F44+F42</f>
        <v>2423349.7999999998</v>
      </c>
      <c r="G38" s="16">
        <f t="shared" si="2"/>
        <v>112.77086370279687</v>
      </c>
    </row>
    <row r="39" spans="1:7" ht="15" outlineLevel="1" x14ac:dyDescent="0.2">
      <c r="A39" s="37" t="s">
        <v>127</v>
      </c>
      <c r="B39" s="37" t="s">
        <v>128</v>
      </c>
      <c r="C39" s="38">
        <v>1191476.3</v>
      </c>
      <c r="D39" s="38">
        <v>653041.1</v>
      </c>
      <c r="E39" s="20">
        <f t="shared" si="0"/>
        <v>54.809407455272087</v>
      </c>
      <c r="F39" s="38">
        <v>581545.6</v>
      </c>
      <c r="G39" s="20">
        <f t="shared" si="2"/>
        <v>112.29404882437422</v>
      </c>
    </row>
    <row r="40" spans="1:7" ht="15" outlineLevel="1" x14ac:dyDescent="0.2">
      <c r="A40" s="37" t="s">
        <v>129</v>
      </c>
      <c r="B40" s="37" t="s">
        <v>130</v>
      </c>
      <c r="C40" s="38">
        <v>3849979.6</v>
      </c>
      <c r="D40" s="38">
        <v>1850347.5</v>
      </c>
      <c r="E40" s="20">
        <f t="shared" si="0"/>
        <v>48.061228688068894</v>
      </c>
      <c r="F40" s="38">
        <v>1616929.4</v>
      </c>
      <c r="G40" s="20">
        <f t="shared" si="2"/>
        <v>114.43588693482845</v>
      </c>
    </row>
    <row r="41" spans="1:7" ht="15" outlineLevel="1" x14ac:dyDescent="0.2">
      <c r="A41" s="37" t="s">
        <v>131</v>
      </c>
      <c r="B41" s="37" t="s">
        <v>132</v>
      </c>
      <c r="C41" s="38">
        <v>311727.90000000002</v>
      </c>
      <c r="D41" s="38">
        <v>164279.1</v>
      </c>
      <c r="E41" s="20">
        <f t="shared" si="0"/>
        <v>52.699517752501457</v>
      </c>
      <c r="F41" s="38">
        <v>163145.1</v>
      </c>
      <c r="G41" s="20">
        <f t="shared" si="2"/>
        <v>100.69508676632029</v>
      </c>
    </row>
    <row r="42" spans="1:7" ht="45" outlineLevel="1" x14ac:dyDescent="0.2">
      <c r="A42" s="37" t="s">
        <v>133</v>
      </c>
      <c r="B42" s="37" t="s">
        <v>134</v>
      </c>
      <c r="C42" s="38">
        <v>400</v>
      </c>
      <c r="D42" s="38">
        <v>4.5999999999999996</v>
      </c>
      <c r="E42" s="20">
        <f t="shared" si="0"/>
        <v>1.1499999999999999</v>
      </c>
      <c r="F42" s="38">
        <v>60</v>
      </c>
      <c r="G42" s="20">
        <f t="shared" si="2"/>
        <v>7.6666666666666661</v>
      </c>
    </row>
    <row r="43" spans="1:7" ht="15" outlineLevel="1" x14ac:dyDescent="0.2">
      <c r="A43" s="37" t="s">
        <v>135</v>
      </c>
      <c r="B43" s="37" t="s">
        <v>136</v>
      </c>
      <c r="C43" s="38">
        <v>13083.8</v>
      </c>
      <c r="D43" s="38">
        <v>5251.2</v>
      </c>
      <c r="E43" s="20">
        <f t="shared" si="0"/>
        <v>40.135128938076093</v>
      </c>
      <c r="F43" s="38">
        <v>2244.8000000000002</v>
      </c>
      <c r="G43" s="20">
        <f t="shared" si="2"/>
        <v>233.92729864575904</v>
      </c>
    </row>
    <row r="44" spans="1:7" ht="30" outlineLevel="1" x14ac:dyDescent="0.2">
      <c r="A44" s="37" t="s">
        <v>137</v>
      </c>
      <c r="B44" s="37" t="s">
        <v>138</v>
      </c>
      <c r="C44" s="38">
        <v>168297.4</v>
      </c>
      <c r="D44" s="38">
        <v>59909</v>
      </c>
      <c r="E44" s="20">
        <f t="shared" si="0"/>
        <v>35.597103698571701</v>
      </c>
      <c r="F44" s="38">
        <v>59424.9</v>
      </c>
      <c r="G44" s="20">
        <f t="shared" si="2"/>
        <v>100.81464167377648</v>
      </c>
    </row>
    <row r="45" spans="1:7" ht="22.5" customHeight="1" x14ac:dyDescent="0.2">
      <c r="A45" s="9" t="s">
        <v>139</v>
      </c>
      <c r="B45" s="9" t="s">
        <v>140</v>
      </c>
      <c r="C45" s="35">
        <f>C46+C47</f>
        <v>443600.5</v>
      </c>
      <c r="D45" s="35">
        <f>D46+D47</f>
        <v>177411.69999999998</v>
      </c>
      <c r="E45" s="16">
        <f t="shared" si="0"/>
        <v>39.993575300298353</v>
      </c>
      <c r="F45" s="35">
        <f>F46+F47</f>
        <v>170440.8</v>
      </c>
      <c r="G45" s="16">
        <f t="shared" si="2"/>
        <v>104.08992447817657</v>
      </c>
    </row>
    <row r="46" spans="1:7" ht="15" outlineLevel="1" x14ac:dyDescent="0.2">
      <c r="A46" s="37" t="s">
        <v>141</v>
      </c>
      <c r="B46" s="37" t="s">
        <v>142</v>
      </c>
      <c r="C46" s="38">
        <v>406283.9</v>
      </c>
      <c r="D46" s="38">
        <v>163523.29999999999</v>
      </c>
      <c r="E46" s="20">
        <f t="shared" si="0"/>
        <v>40.248530645688888</v>
      </c>
      <c r="F46" s="38">
        <v>157561.79999999999</v>
      </c>
      <c r="G46" s="20">
        <f t="shared" si="2"/>
        <v>103.78359475456615</v>
      </c>
    </row>
    <row r="47" spans="1:7" ht="30" outlineLevel="1" x14ac:dyDescent="0.2">
      <c r="A47" s="37" t="s">
        <v>143</v>
      </c>
      <c r="B47" s="37" t="s">
        <v>144</v>
      </c>
      <c r="C47" s="38">
        <v>37316.6</v>
      </c>
      <c r="D47" s="38">
        <v>13888.4</v>
      </c>
      <c r="E47" s="20">
        <f t="shared" si="0"/>
        <v>37.217752957128994</v>
      </c>
      <c r="F47" s="38">
        <v>12879</v>
      </c>
      <c r="G47" s="20">
        <f t="shared" si="2"/>
        <v>107.83756502834069</v>
      </c>
    </row>
    <row r="48" spans="1:7" ht="24" customHeight="1" x14ac:dyDescent="0.2">
      <c r="A48" s="9" t="s">
        <v>145</v>
      </c>
      <c r="B48" s="9" t="s">
        <v>146</v>
      </c>
      <c r="C48" s="35">
        <f>C49+C50+C51</f>
        <v>10312.4</v>
      </c>
      <c r="D48" s="35">
        <f>D49+D50+D51</f>
        <v>3298.2</v>
      </c>
      <c r="E48" s="20">
        <f t="shared" si="0"/>
        <v>31.982855591326949</v>
      </c>
      <c r="F48" s="35">
        <f>F49+F50+F51</f>
        <v>4777.8999999999996</v>
      </c>
      <c r="G48" s="16">
        <f t="shared" si="2"/>
        <v>69.030327131166416</v>
      </c>
    </row>
    <row r="49" spans="1:7" ht="15" outlineLevel="1" x14ac:dyDescent="0.2">
      <c r="A49" s="37" t="s">
        <v>147</v>
      </c>
      <c r="B49" s="37" t="s">
        <v>148</v>
      </c>
      <c r="C49" s="38">
        <v>10122.4</v>
      </c>
      <c r="D49" s="38">
        <v>3298.2</v>
      </c>
      <c r="E49" s="20">
        <f t="shared" si="0"/>
        <v>32.583181854105746</v>
      </c>
      <c r="F49" s="38">
        <v>3677.9</v>
      </c>
      <c r="G49" s="20">
        <f t="shared" si="2"/>
        <v>89.676173903586275</v>
      </c>
    </row>
    <row r="50" spans="1:7" ht="15" hidden="1" outlineLevel="1" x14ac:dyDescent="0.2">
      <c r="A50" s="37" t="s">
        <v>149</v>
      </c>
      <c r="B50" s="37" t="s">
        <v>150</v>
      </c>
      <c r="C50" s="38"/>
      <c r="D50" s="38"/>
      <c r="E50" s="20" t="e">
        <f t="shared" si="0"/>
        <v>#DIV/0!</v>
      </c>
      <c r="F50" s="38"/>
      <c r="G50" s="20" t="e">
        <f t="shared" si="2"/>
        <v>#DIV/0!</v>
      </c>
    </row>
    <row r="51" spans="1:7" ht="30" outlineLevel="1" x14ac:dyDescent="0.2">
      <c r="A51" s="37" t="s">
        <v>151</v>
      </c>
      <c r="B51" s="37" t="s">
        <v>152</v>
      </c>
      <c r="C51" s="38">
        <v>190</v>
      </c>
      <c r="D51" s="38"/>
      <c r="E51" s="20">
        <f t="shared" si="0"/>
        <v>0</v>
      </c>
      <c r="F51" s="38">
        <v>1100</v>
      </c>
      <c r="G51" s="20">
        <f t="shared" si="2"/>
        <v>0</v>
      </c>
    </row>
    <row r="52" spans="1:7" ht="25.5" customHeight="1" x14ac:dyDescent="0.2">
      <c r="A52" s="9" t="s">
        <v>153</v>
      </c>
      <c r="B52" s="9" t="s">
        <v>154</v>
      </c>
      <c r="C52" s="35">
        <f>C53+C54+C55+C56+C57</f>
        <v>1413556.5</v>
      </c>
      <c r="D52" s="35">
        <f>D53+D54+D55+D56+D57</f>
        <v>639814.9</v>
      </c>
      <c r="E52" s="16">
        <f t="shared" si="0"/>
        <v>45.262775134916787</v>
      </c>
      <c r="F52" s="35">
        <f>F53+F54+F55+F56+F57</f>
        <v>877269.3</v>
      </c>
      <c r="G52" s="16">
        <f t="shared" si="2"/>
        <v>72.932553321995869</v>
      </c>
    </row>
    <row r="53" spans="1:7" ht="15" outlineLevel="1" x14ac:dyDescent="0.2">
      <c r="A53" s="37" t="s">
        <v>155</v>
      </c>
      <c r="B53" s="37" t="s">
        <v>156</v>
      </c>
      <c r="C53" s="38">
        <v>18820.400000000001</v>
      </c>
      <c r="D53" s="38">
        <v>8522.2999999999993</v>
      </c>
      <c r="E53" s="20">
        <f t="shared" si="0"/>
        <v>45.282246923551035</v>
      </c>
      <c r="F53" s="38">
        <v>6810.9</v>
      </c>
      <c r="G53" s="20">
        <f t="shared" si="2"/>
        <v>125.12736936381388</v>
      </c>
    </row>
    <row r="54" spans="1:7" ht="15" outlineLevel="1" x14ac:dyDescent="0.2">
      <c r="A54" s="37" t="s">
        <v>157</v>
      </c>
      <c r="B54" s="37" t="s">
        <v>158</v>
      </c>
      <c r="C54" s="38">
        <v>93581.4</v>
      </c>
      <c r="D54" s="38">
        <v>48771.6</v>
      </c>
      <c r="E54" s="20">
        <f t="shared" si="0"/>
        <v>52.116766793401261</v>
      </c>
      <c r="F54" s="38">
        <v>37896.400000000001</v>
      </c>
      <c r="G54" s="20">
        <f t="shared" si="2"/>
        <v>128.69718495688244</v>
      </c>
    </row>
    <row r="55" spans="1:7" ht="15" outlineLevel="1" x14ac:dyDescent="0.2">
      <c r="A55" s="37" t="s">
        <v>159</v>
      </c>
      <c r="B55" s="37" t="s">
        <v>160</v>
      </c>
      <c r="C55" s="38">
        <v>847724.1</v>
      </c>
      <c r="D55" s="38">
        <v>440246.9</v>
      </c>
      <c r="E55" s="20">
        <f t="shared" si="0"/>
        <v>51.932804552802025</v>
      </c>
      <c r="F55" s="38">
        <v>666751.4</v>
      </c>
      <c r="G55" s="20">
        <f t="shared" si="2"/>
        <v>66.02864275950526</v>
      </c>
    </row>
    <row r="56" spans="1:7" ht="15" outlineLevel="1" x14ac:dyDescent="0.2">
      <c r="A56" s="37" t="s">
        <v>161</v>
      </c>
      <c r="B56" s="37" t="s">
        <v>162</v>
      </c>
      <c r="C56" s="38">
        <v>384607</v>
      </c>
      <c r="D56" s="38">
        <v>108210.7</v>
      </c>
      <c r="E56" s="20">
        <f t="shared" si="0"/>
        <v>28.135395351618662</v>
      </c>
      <c r="F56" s="38">
        <v>116444.4</v>
      </c>
      <c r="G56" s="20">
        <f t="shared" si="2"/>
        <v>92.929071728653341</v>
      </c>
    </row>
    <row r="57" spans="1:7" ht="30" outlineLevel="1" x14ac:dyDescent="0.2">
      <c r="A57" s="37" t="s">
        <v>163</v>
      </c>
      <c r="B57" s="37" t="s">
        <v>164</v>
      </c>
      <c r="C57" s="38">
        <v>68823.600000000006</v>
      </c>
      <c r="D57" s="38">
        <v>34063.4</v>
      </c>
      <c r="E57" s="20">
        <f t="shared" si="0"/>
        <v>49.493778296979521</v>
      </c>
      <c r="F57" s="38">
        <v>49366.2</v>
      </c>
      <c r="G57" s="20">
        <f t="shared" si="2"/>
        <v>69.001462539146232</v>
      </c>
    </row>
    <row r="58" spans="1:7" ht="14.25" x14ac:dyDescent="0.2">
      <c r="A58" s="9" t="s">
        <v>165</v>
      </c>
      <c r="B58" s="9" t="s">
        <v>166</v>
      </c>
      <c r="C58" s="35">
        <f>C59+C60+C62+C61</f>
        <v>211294.5</v>
      </c>
      <c r="D58" s="35">
        <f>D59+D60+D62+D61</f>
        <v>67310.399999999994</v>
      </c>
      <c r="E58" s="39">
        <f t="shared" si="0"/>
        <v>31.856200705650167</v>
      </c>
      <c r="F58" s="35">
        <f>F59+F60+F62+F61</f>
        <v>61343.199999999997</v>
      </c>
      <c r="G58" s="16">
        <f t="shared" si="2"/>
        <v>109.72756556553944</v>
      </c>
    </row>
    <row r="59" spans="1:7" ht="15" outlineLevel="1" x14ac:dyDescent="0.2">
      <c r="A59" s="37" t="s">
        <v>167</v>
      </c>
      <c r="B59" s="37" t="s">
        <v>168</v>
      </c>
      <c r="C59" s="38"/>
      <c r="D59" s="38"/>
      <c r="E59" s="20" t="e">
        <f t="shared" si="0"/>
        <v>#DIV/0!</v>
      </c>
      <c r="F59" s="38">
        <v>45279.3</v>
      </c>
      <c r="G59" s="20"/>
    </row>
    <row r="60" spans="1:7" ht="15" outlineLevel="1" x14ac:dyDescent="0.2">
      <c r="A60" s="37" t="s">
        <v>169</v>
      </c>
      <c r="B60" s="37" t="s">
        <v>170</v>
      </c>
      <c r="C60" s="38">
        <v>172347.6</v>
      </c>
      <c r="D60" s="38">
        <v>52020.800000000003</v>
      </c>
      <c r="E60" s="40">
        <v>99.99</v>
      </c>
      <c r="F60" s="38">
        <v>206.2</v>
      </c>
      <c r="G60" s="20">
        <f t="shared" si="2"/>
        <v>25228.32201745878</v>
      </c>
    </row>
    <row r="61" spans="1:7" ht="15" outlineLevel="1" x14ac:dyDescent="0.2">
      <c r="A61" s="37" t="s">
        <v>171</v>
      </c>
      <c r="B61" s="37" t="s">
        <v>172</v>
      </c>
      <c r="C61" s="38">
        <v>28137.599999999999</v>
      </c>
      <c r="D61" s="38">
        <v>13883.4</v>
      </c>
      <c r="E61" s="40"/>
      <c r="F61" s="38">
        <v>13815.5</v>
      </c>
      <c r="G61" s="20">
        <f t="shared" si="2"/>
        <v>100.49147696427924</v>
      </c>
    </row>
    <row r="62" spans="1:7" ht="30" outlineLevel="1" x14ac:dyDescent="0.2">
      <c r="A62" s="37" t="s">
        <v>173</v>
      </c>
      <c r="B62" s="37" t="s">
        <v>174</v>
      </c>
      <c r="C62" s="38">
        <v>10809.3</v>
      </c>
      <c r="D62" s="38">
        <v>1406.2</v>
      </c>
      <c r="E62" s="20">
        <f t="shared" si="0"/>
        <v>13.009168031232365</v>
      </c>
      <c r="F62" s="38">
        <v>2042.2</v>
      </c>
      <c r="G62" s="20">
        <f t="shared" si="2"/>
        <v>68.857114876113997</v>
      </c>
    </row>
    <row r="63" spans="1:7" ht="36" customHeight="1" x14ac:dyDescent="0.2">
      <c r="A63" s="9" t="s">
        <v>175</v>
      </c>
      <c r="B63" s="9" t="s">
        <v>176</v>
      </c>
      <c r="C63" s="35">
        <f>SUM(C64:C65)</f>
        <v>3003</v>
      </c>
      <c r="D63" s="35">
        <f>SUM(D64:D65)</f>
        <v>1329.5</v>
      </c>
      <c r="E63" s="16">
        <f t="shared" si="0"/>
        <v>44.272394272394273</v>
      </c>
      <c r="F63" s="35">
        <f>SUM(F64:F65)</f>
        <v>1516.4</v>
      </c>
      <c r="G63" s="16">
        <f t="shared" si="2"/>
        <v>87.674756001055115</v>
      </c>
    </row>
    <row r="64" spans="1:7" ht="30" outlineLevel="1" x14ac:dyDescent="0.2">
      <c r="A64" s="37" t="s">
        <v>177</v>
      </c>
      <c r="B64" s="37" t="s">
        <v>178</v>
      </c>
      <c r="C64" s="38">
        <v>2245.5</v>
      </c>
      <c r="D64" s="38">
        <v>1079.5</v>
      </c>
      <c r="E64" s="20">
        <f t="shared" si="0"/>
        <v>48.073925629035855</v>
      </c>
      <c r="F64" s="38">
        <v>1171.9000000000001</v>
      </c>
      <c r="G64" s="20">
        <f t="shared" si="2"/>
        <v>92.115368205478276</v>
      </c>
    </row>
    <row r="65" spans="1:7" ht="30" outlineLevel="1" x14ac:dyDescent="0.2">
      <c r="A65" s="37" t="s">
        <v>179</v>
      </c>
      <c r="B65" s="37" t="s">
        <v>180</v>
      </c>
      <c r="C65" s="38">
        <v>757.5</v>
      </c>
      <c r="D65" s="38">
        <v>250</v>
      </c>
      <c r="E65" s="20">
        <f t="shared" si="0"/>
        <v>33.003300330032999</v>
      </c>
      <c r="F65" s="38">
        <v>344.5</v>
      </c>
      <c r="G65" s="20">
        <f t="shared" si="2"/>
        <v>72.568940493468787</v>
      </c>
    </row>
    <row r="66" spans="1:7" ht="28.5" x14ac:dyDescent="0.2">
      <c r="A66" s="9" t="s">
        <v>181</v>
      </c>
      <c r="B66" s="9" t="s">
        <v>182</v>
      </c>
      <c r="C66" s="35">
        <f>SUM(C67:C68)</f>
        <v>0</v>
      </c>
      <c r="D66" s="35">
        <f>SUM(D67:D68)</f>
        <v>0</v>
      </c>
      <c r="E66" s="16" t="e">
        <f>D66/C66*100</f>
        <v>#DIV/0!</v>
      </c>
      <c r="F66" s="35">
        <f>SUM(F67:F68)</f>
        <v>0</v>
      </c>
      <c r="G66" s="16" t="e">
        <f t="shared" si="2"/>
        <v>#DIV/0!</v>
      </c>
    </row>
    <row r="67" spans="1:7" ht="27" customHeight="1" x14ac:dyDescent="0.25">
      <c r="A67" s="37" t="s">
        <v>183</v>
      </c>
      <c r="B67" s="41" t="s">
        <v>184</v>
      </c>
      <c r="C67" s="38"/>
      <c r="D67" s="38"/>
      <c r="E67" s="42"/>
      <c r="F67" s="38">
        <v>0</v>
      </c>
      <c r="G67" s="42"/>
    </row>
  </sheetData>
  <mergeCells count="3">
    <mergeCell ref="A1:D1"/>
    <mergeCell ref="A3:G5"/>
    <mergeCell ref="A8:B8"/>
  </mergeCells>
  <pageMargins left="0.35433070866141736" right="0.35433070866141736" top="0.59055118110236249" bottom="0.59055118110236249" header="0.51181102362204722" footer="0.51181102362204722"/>
  <pageSetup paperSize="9" scale="74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workbookViewId="0">
      <selection activeCell="E12" sqref="E12"/>
    </sheetView>
  </sheetViews>
  <sheetFormatPr defaultRowHeight="12.75" x14ac:dyDescent="0.2"/>
  <cols>
    <col min="1" max="1" width="24" customWidth="1"/>
    <col min="2" max="2" width="21.28515625" customWidth="1"/>
    <col min="3" max="3" width="37.7109375" customWidth="1"/>
    <col min="4" max="5" width="17.7109375" customWidth="1"/>
    <col min="6" max="6" width="14.5703125" customWidth="1"/>
    <col min="7" max="7" width="18" customWidth="1"/>
    <col min="8" max="8" width="21" customWidth="1"/>
  </cols>
  <sheetData>
    <row r="1" spans="1:8" x14ac:dyDescent="0.2">
      <c r="A1" s="61" t="s">
        <v>216</v>
      </c>
      <c r="B1" s="61"/>
      <c r="C1" s="61"/>
      <c r="D1" s="61"/>
      <c r="E1" s="61"/>
      <c r="F1" s="61"/>
      <c r="G1" s="61"/>
      <c r="H1" s="61"/>
    </row>
    <row r="2" spans="1:8" x14ac:dyDescent="0.2">
      <c r="A2" s="61"/>
      <c r="B2" s="61"/>
      <c r="C2" s="61"/>
      <c r="D2" s="61"/>
      <c r="E2" s="61"/>
      <c r="F2" s="61"/>
      <c r="G2" s="61"/>
      <c r="H2" s="61"/>
    </row>
    <row r="3" spans="1:8" x14ac:dyDescent="0.2">
      <c r="A3" s="61"/>
      <c r="B3" s="61"/>
      <c r="C3" s="61"/>
      <c r="D3" s="61"/>
      <c r="E3" s="61"/>
      <c r="F3" s="61"/>
      <c r="G3" s="61"/>
      <c r="H3" s="61"/>
    </row>
    <row r="4" spans="1:8" ht="15.75" x14ac:dyDescent="0.25">
      <c r="A4" s="43"/>
      <c r="B4" s="43"/>
      <c r="C4" s="43"/>
      <c r="D4" s="43"/>
      <c r="E4" s="43"/>
      <c r="F4" s="43"/>
      <c r="G4" s="43"/>
    </row>
    <row r="5" spans="1:8" ht="85.5" x14ac:dyDescent="0.2">
      <c r="A5" s="8" t="s">
        <v>0</v>
      </c>
      <c r="B5" s="8" t="s">
        <v>185</v>
      </c>
      <c r="C5" s="8" t="s">
        <v>186</v>
      </c>
      <c r="D5" s="8" t="s">
        <v>187</v>
      </c>
      <c r="E5" s="8" t="s">
        <v>217</v>
      </c>
      <c r="F5" s="8" t="s">
        <v>188</v>
      </c>
      <c r="G5" s="8" t="s">
        <v>218</v>
      </c>
      <c r="H5" s="8" t="s">
        <v>189</v>
      </c>
    </row>
    <row r="6" spans="1:8" ht="28.5" x14ac:dyDescent="0.2">
      <c r="A6" s="8" t="s">
        <v>190</v>
      </c>
      <c r="B6" s="8">
        <v>861</v>
      </c>
      <c r="C6" s="8" t="s">
        <v>191</v>
      </c>
      <c r="D6" s="22">
        <f>D7+D8</f>
        <v>0</v>
      </c>
      <c r="E6" s="22">
        <f>E7+E8</f>
        <v>0</v>
      </c>
      <c r="F6" s="44">
        <v>0</v>
      </c>
      <c r="G6" s="22">
        <f>G7+G8</f>
        <v>0</v>
      </c>
      <c r="H6" s="45">
        <v>0</v>
      </c>
    </row>
    <row r="7" spans="1:8" ht="45" x14ac:dyDescent="0.2">
      <c r="A7" s="46" t="s">
        <v>192</v>
      </c>
      <c r="B7" s="18">
        <v>861</v>
      </c>
      <c r="C7" s="46" t="s">
        <v>193</v>
      </c>
      <c r="D7" s="47">
        <v>0</v>
      </c>
      <c r="E7" s="47"/>
      <c r="F7" s="48" t="e">
        <f t="shared" ref="F7:F11" si="0">E7/D7*100</f>
        <v>#DIV/0!</v>
      </c>
      <c r="G7" s="47"/>
      <c r="H7" s="49">
        <v>0</v>
      </c>
    </row>
    <row r="8" spans="1:8" ht="45" x14ac:dyDescent="0.2">
      <c r="A8" s="46" t="s">
        <v>194</v>
      </c>
      <c r="B8" s="18">
        <v>861</v>
      </c>
      <c r="C8" s="46" t="s">
        <v>195</v>
      </c>
      <c r="D8" s="47">
        <v>0</v>
      </c>
      <c r="E8" s="47"/>
      <c r="F8" s="48" t="e">
        <f t="shared" si="0"/>
        <v>#DIV/0!</v>
      </c>
      <c r="G8" s="47"/>
      <c r="H8" s="49">
        <v>0</v>
      </c>
    </row>
    <row r="9" spans="1:8" ht="28.5" x14ac:dyDescent="0.2">
      <c r="A9" s="50" t="s">
        <v>196</v>
      </c>
      <c r="B9" s="8">
        <v>861</v>
      </c>
      <c r="C9" s="50" t="s">
        <v>197</v>
      </c>
      <c r="D9" s="22">
        <f>D10+D11</f>
        <v>200000</v>
      </c>
      <c r="E9" s="22">
        <f>E10+E11</f>
        <v>29041.799999999814</v>
      </c>
      <c r="F9" s="51">
        <f t="shared" si="0"/>
        <v>14.520899999999907</v>
      </c>
      <c r="G9" s="22">
        <f>G10+G11</f>
        <v>173012.5</v>
      </c>
      <c r="H9" s="51">
        <f t="shared" ref="H9:H13" si="1">E9/G9*100</f>
        <v>16.785954772053934</v>
      </c>
    </row>
    <row r="10" spans="1:8" ht="30" x14ac:dyDescent="0.2">
      <c r="A10" s="46" t="s">
        <v>198</v>
      </c>
      <c r="B10" s="18">
        <v>861</v>
      </c>
      <c r="C10" s="46" t="s">
        <v>199</v>
      </c>
      <c r="D10" s="47">
        <v>-10086894.300000001</v>
      </c>
      <c r="E10" s="47">
        <v>-4518740.4000000004</v>
      </c>
      <c r="F10" s="52">
        <f t="shared" si="0"/>
        <v>44.798133752625915</v>
      </c>
      <c r="G10" s="47">
        <v>-4724259.7</v>
      </c>
      <c r="H10" s="52">
        <f t="shared" si="1"/>
        <v>95.649703592713166</v>
      </c>
    </row>
    <row r="11" spans="1:8" ht="30" x14ac:dyDescent="0.2">
      <c r="A11" s="46" t="s">
        <v>200</v>
      </c>
      <c r="B11" s="18">
        <v>861</v>
      </c>
      <c r="C11" s="46" t="s">
        <v>201</v>
      </c>
      <c r="D11" s="47">
        <v>10286894.300000001</v>
      </c>
      <c r="E11" s="47">
        <v>4547782.2</v>
      </c>
      <c r="F11" s="52">
        <f t="shared" si="0"/>
        <v>44.209477295785959</v>
      </c>
      <c r="G11" s="47">
        <v>4897272.2</v>
      </c>
      <c r="H11" s="52">
        <f t="shared" si="1"/>
        <v>92.86357821809456</v>
      </c>
    </row>
    <row r="12" spans="1:8" ht="42.75" x14ac:dyDescent="0.2">
      <c r="A12" s="50" t="s">
        <v>202</v>
      </c>
      <c r="B12" s="8">
        <v>861</v>
      </c>
      <c r="C12" s="50" t="s">
        <v>203</v>
      </c>
      <c r="D12" s="22">
        <v>0</v>
      </c>
      <c r="E12" s="22">
        <v>0</v>
      </c>
      <c r="F12" s="52">
        <v>0</v>
      </c>
      <c r="G12" s="22">
        <v>0</v>
      </c>
      <c r="H12" s="51" t="e">
        <f t="shared" si="1"/>
        <v>#DIV/0!</v>
      </c>
    </row>
    <row r="13" spans="1:8" ht="42.75" x14ac:dyDescent="0.2">
      <c r="A13" s="50" t="s">
        <v>204</v>
      </c>
      <c r="B13" s="8">
        <v>861</v>
      </c>
      <c r="C13" s="50" t="s">
        <v>205</v>
      </c>
      <c r="D13" s="22">
        <v>0</v>
      </c>
      <c r="E13" s="22">
        <v>0</v>
      </c>
      <c r="F13" s="52">
        <v>0</v>
      </c>
      <c r="G13" s="22">
        <v>0</v>
      </c>
      <c r="H13" s="51" t="e">
        <f t="shared" si="1"/>
        <v>#DIV/0!</v>
      </c>
    </row>
    <row r="14" spans="1:8" ht="60" x14ac:dyDescent="0.2">
      <c r="A14" s="46" t="s">
        <v>206</v>
      </c>
      <c r="B14" s="18">
        <v>861</v>
      </c>
      <c r="C14" s="46" t="s">
        <v>207</v>
      </c>
      <c r="D14" s="47"/>
      <c r="E14" s="47"/>
      <c r="F14" s="52">
        <v>0</v>
      </c>
      <c r="G14" s="47"/>
      <c r="H14" s="52">
        <v>0</v>
      </c>
    </row>
    <row r="15" spans="1:8" ht="60" x14ac:dyDescent="0.2">
      <c r="A15" s="46" t="s">
        <v>208</v>
      </c>
      <c r="B15" s="18">
        <v>861</v>
      </c>
      <c r="C15" s="46" t="s">
        <v>209</v>
      </c>
      <c r="D15" s="47"/>
      <c r="E15" s="47"/>
      <c r="F15" s="52">
        <v>0</v>
      </c>
      <c r="G15" s="47"/>
      <c r="H15" s="52">
        <v>0</v>
      </c>
    </row>
    <row r="16" spans="1:8" ht="12.75" customHeight="1" x14ac:dyDescent="0.2">
      <c r="A16" s="62" t="s">
        <v>210</v>
      </c>
      <c r="B16" s="62"/>
      <c r="C16" s="62"/>
      <c r="D16" s="63">
        <f>D9+D6</f>
        <v>200000</v>
      </c>
      <c r="E16" s="63">
        <f>E9+E6</f>
        <v>29041.799999999814</v>
      </c>
      <c r="F16" s="64">
        <f>E16/D16*100</f>
        <v>14.520899999999907</v>
      </c>
      <c r="G16" s="63">
        <f>G9+G6</f>
        <v>173012.5</v>
      </c>
      <c r="H16" s="64">
        <f>E16/G16*100</f>
        <v>16.785954772053934</v>
      </c>
    </row>
    <row r="17" spans="1:8" ht="12.75" customHeight="1" x14ac:dyDescent="0.2">
      <c r="A17" s="62"/>
      <c r="B17" s="62"/>
      <c r="C17" s="62"/>
      <c r="D17" s="63"/>
      <c r="E17" s="63"/>
      <c r="F17" s="64"/>
      <c r="G17" s="63"/>
      <c r="H17" s="64"/>
    </row>
    <row r="20" spans="1:8" x14ac:dyDescent="0.2">
      <c r="E20" s="34"/>
    </row>
  </sheetData>
  <mergeCells count="7">
    <mergeCell ref="A1:H3"/>
    <mergeCell ref="A16:C17"/>
    <mergeCell ref="D16:D17"/>
    <mergeCell ref="E16:E17"/>
    <mergeCell ref="F16:F17"/>
    <mergeCell ref="G16:G17"/>
    <mergeCell ref="H16:H17"/>
  </mergeCells>
  <pageMargins left="0.7" right="0.7" top="0.75" bottom="0.75" header="0.3" footer="0.3"/>
  <pageSetup paperSize="9" scale="77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 фин-я дефицита</vt:lpstr>
      <vt:lpstr>Расходы!FIO</vt:lpstr>
      <vt:lpstr>Расходы!LAST_CELL</vt:lpstr>
      <vt:lpstr>Расходы!SIGN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Марина Щербакова</dc:creator>
  <dc:description>POI HSSF rep:2.55.0.75</dc:description>
  <cp:lastModifiedBy>Оксана Леонова</cp:lastModifiedBy>
  <cp:revision>4</cp:revision>
  <cp:lastPrinted>2026-07-14T08:22:28Z</cp:lastPrinted>
  <dcterms:created xsi:type="dcterms:W3CDTF">2023-02-27T13:17:07Z</dcterms:created>
  <dcterms:modified xsi:type="dcterms:W3CDTF">2026-07-14T13:27:45Z</dcterms:modified>
</cp:coreProperties>
</file>