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1\документы\Бюджетный Отдел\+МОНИТОРИНГ\2025\--------------за 2025 год\"/>
    </mc:Choice>
  </mc:AlternateContent>
  <bookViews>
    <workbookView xWindow="0" yWindow="0" windowWidth="28800" windowHeight="12135" activeTab="1"/>
  </bookViews>
  <sheets>
    <sheet name="Доходы" sheetId="1" r:id="rId1"/>
    <sheet name="Расходы" sheetId="2" r:id="rId2"/>
    <sheet name="Источники фин-я дефицита" sheetId="3" r:id="rId3"/>
  </sheets>
  <definedNames>
    <definedName name="Z_FDE5D34C_FDA3_4BBE_AA38_5B81B86C7D1F_.wvu.Rows" localSheetId="1" hidden="1">Расходы!$21:$21,Расходы!$51:$51</definedName>
  </definedNames>
  <calcPr calcId="152511"/>
</workbook>
</file>

<file path=xl/calcChain.xml><?xml version="1.0" encoding="utf-8"?>
<calcChain xmlns="http://schemas.openxmlformats.org/spreadsheetml/2006/main">
  <c r="F16" i="3" l="1"/>
  <c r="F15" i="3"/>
  <c r="E14" i="3"/>
  <c r="E13" i="3" s="1"/>
  <c r="D14" i="3"/>
  <c r="F14" i="3" s="1"/>
  <c r="F12" i="3"/>
  <c r="F11" i="3"/>
  <c r="E10" i="3"/>
  <c r="D10" i="3"/>
  <c r="F10" i="3" s="1"/>
  <c r="F9" i="3"/>
  <c r="F8" i="3"/>
  <c r="E7" i="3"/>
  <c r="E6" i="3" s="1"/>
  <c r="D7" i="3"/>
  <c r="F7" i="3" s="1"/>
  <c r="G61" i="2"/>
  <c r="F61" i="2"/>
  <c r="F60" i="2"/>
  <c r="E60" i="2"/>
  <c r="G60" i="2" s="1"/>
  <c r="D60" i="2"/>
  <c r="C60" i="2"/>
  <c r="F59" i="2"/>
  <c r="E58" i="2"/>
  <c r="D58" i="2"/>
  <c r="C58" i="2"/>
  <c r="G57" i="2"/>
  <c r="F57" i="2"/>
  <c r="G56" i="2"/>
  <c r="F56" i="2"/>
  <c r="G55" i="2"/>
  <c r="E55" i="2"/>
  <c r="D55" i="2"/>
  <c r="C55" i="2"/>
  <c r="F55" i="2" s="1"/>
  <c r="G54" i="2"/>
  <c r="F54" i="2"/>
  <c r="G53" i="2"/>
  <c r="F53" i="2"/>
  <c r="G52" i="2"/>
  <c r="F52" i="2"/>
  <c r="G51" i="2"/>
  <c r="F51" i="2"/>
  <c r="E50" i="2"/>
  <c r="G50" i="2" s="1"/>
  <c r="D50" i="2"/>
  <c r="C50" i="2"/>
  <c r="G49" i="2"/>
  <c r="F49" i="2"/>
  <c r="G48" i="2"/>
  <c r="F48" i="2"/>
  <c r="G47" i="2"/>
  <c r="F47" i="2"/>
  <c r="G46" i="2"/>
  <c r="F46" i="2"/>
  <c r="G45" i="2"/>
  <c r="F45" i="2"/>
  <c r="G44" i="2"/>
  <c r="E44" i="2"/>
  <c r="D44" i="2"/>
  <c r="C44" i="2"/>
  <c r="F44" i="2" s="1"/>
  <c r="G43" i="2"/>
  <c r="F43" i="2"/>
  <c r="G42" i="2"/>
  <c r="F42" i="2"/>
  <c r="G41" i="2"/>
  <c r="F41" i="2"/>
  <c r="G40" i="2"/>
  <c r="E40" i="2"/>
  <c r="D40" i="2"/>
  <c r="C40" i="2"/>
  <c r="F40" i="2" s="1"/>
  <c r="G39" i="2"/>
  <c r="F39" i="2"/>
  <c r="G38" i="2"/>
  <c r="F38" i="2"/>
  <c r="E37" i="2"/>
  <c r="D37" i="2"/>
  <c r="G37" i="2" s="1"/>
  <c r="C37" i="2"/>
  <c r="F37" i="2" s="1"/>
  <c r="G36" i="2"/>
  <c r="F36" i="2"/>
  <c r="G35" i="2"/>
  <c r="F35" i="2"/>
  <c r="G34" i="2"/>
  <c r="F34" i="2"/>
  <c r="G33" i="2"/>
  <c r="F33" i="2"/>
  <c r="G32" i="2"/>
  <c r="F32" i="2"/>
  <c r="G31" i="2"/>
  <c r="F31" i="2"/>
  <c r="E30" i="2"/>
  <c r="G30" i="2" s="1"/>
  <c r="D30" i="2"/>
  <c r="C30" i="2"/>
  <c r="G29" i="2"/>
  <c r="F29" i="2"/>
  <c r="F28" i="2" s="1"/>
  <c r="G28" i="2"/>
  <c r="E28" i="2"/>
  <c r="D28" i="2"/>
  <c r="C28" i="2"/>
  <c r="G27" i="2"/>
  <c r="F27" i="2"/>
  <c r="G26" i="2"/>
  <c r="F26" i="2"/>
  <c r="G25" i="2"/>
  <c r="F25" i="2"/>
  <c r="G24" i="2"/>
  <c r="E24" i="2"/>
  <c r="D24" i="2"/>
  <c r="C24" i="2"/>
  <c r="F24" i="2" s="1"/>
  <c r="G23" i="2"/>
  <c r="F23" i="2"/>
  <c r="G22" i="2"/>
  <c r="F22" i="2"/>
  <c r="G21" i="2"/>
  <c r="F21" i="2"/>
  <c r="G20" i="2"/>
  <c r="F20" i="2"/>
  <c r="E19" i="2"/>
  <c r="D19" i="2"/>
  <c r="G19" i="2" s="1"/>
  <c r="C19" i="2"/>
  <c r="F19" i="2" s="1"/>
  <c r="G18" i="2"/>
  <c r="F18" i="2"/>
  <c r="G17" i="2"/>
  <c r="F17" i="2"/>
  <c r="G16" i="2"/>
  <c r="F16" i="2"/>
  <c r="G15" i="2"/>
  <c r="E15" i="2"/>
  <c r="F15" i="2" s="1"/>
  <c r="D15" i="2"/>
  <c r="C15" i="2"/>
  <c r="C4" i="2" s="1"/>
  <c r="G14" i="2"/>
  <c r="F14" i="2"/>
  <c r="F13" i="2"/>
  <c r="E13" i="2"/>
  <c r="G13" i="2" s="1"/>
  <c r="D13" i="2"/>
  <c r="C13" i="2"/>
  <c r="G12" i="2"/>
  <c r="F12" i="2"/>
  <c r="F11" i="2"/>
  <c r="G10" i="2"/>
  <c r="F10" i="2"/>
  <c r="G9" i="2"/>
  <c r="F9" i="2"/>
  <c r="G8" i="2"/>
  <c r="F8" i="2"/>
  <c r="G7" i="2"/>
  <c r="F7" i="2"/>
  <c r="G6" i="2"/>
  <c r="F6" i="2"/>
  <c r="E5" i="2"/>
  <c r="D5" i="2"/>
  <c r="G5" i="2" s="1"/>
  <c r="C5" i="2"/>
  <c r="F5" i="2" s="1"/>
  <c r="E4" i="2"/>
  <c r="F33" i="1"/>
  <c r="F32" i="1"/>
  <c r="G31" i="1"/>
  <c r="F31" i="1"/>
  <c r="G30" i="1"/>
  <c r="F30" i="1"/>
  <c r="G29" i="1"/>
  <c r="F29" i="1"/>
  <c r="F28" i="1"/>
  <c r="E27" i="1"/>
  <c r="G28" i="1" s="1"/>
  <c r="D27" i="1"/>
  <c r="D26" i="1" s="1"/>
  <c r="C27" i="1"/>
  <c r="F27" i="1" s="1"/>
  <c r="E26" i="1"/>
  <c r="C26" i="1"/>
  <c r="G25" i="1"/>
  <c r="F25" i="1"/>
  <c r="G24" i="1"/>
  <c r="F24" i="1"/>
  <c r="G23" i="1"/>
  <c r="F23" i="1"/>
  <c r="F22" i="1"/>
  <c r="G21" i="1"/>
  <c r="F21" i="1"/>
  <c r="G20" i="1"/>
  <c r="F20" i="1"/>
  <c r="G19" i="1"/>
  <c r="F19" i="1"/>
  <c r="F18" i="1"/>
  <c r="F17" i="1"/>
  <c r="E17" i="1"/>
  <c r="G17" i="1" s="1"/>
  <c r="D17" i="1"/>
  <c r="C17" i="1"/>
  <c r="G16" i="1"/>
  <c r="F16" i="1"/>
  <c r="G15" i="1"/>
  <c r="F15" i="1"/>
  <c r="G14" i="1"/>
  <c r="F14" i="1"/>
  <c r="G13" i="1"/>
  <c r="F13" i="1"/>
  <c r="F12" i="1"/>
  <c r="G11" i="1"/>
  <c r="F11" i="1"/>
  <c r="F10" i="1"/>
  <c r="E10" i="1"/>
  <c r="G10" i="1" s="1"/>
  <c r="D10" i="1"/>
  <c r="C10" i="1"/>
  <c r="G9" i="1"/>
  <c r="F9" i="1"/>
  <c r="G8" i="1"/>
  <c r="E8" i="1"/>
  <c r="F8" i="1" s="1"/>
  <c r="D8" i="1"/>
  <c r="C8" i="1"/>
  <c r="G7" i="1"/>
  <c r="F7" i="1"/>
  <c r="F6" i="1"/>
  <c r="E6" i="1"/>
  <c r="G6" i="1" s="1"/>
  <c r="D6" i="1"/>
  <c r="D5" i="1" s="1"/>
  <c r="C6" i="1"/>
  <c r="E5" i="1"/>
  <c r="F5" i="1" s="1"/>
  <c r="C5" i="1"/>
  <c r="C4" i="1" s="1"/>
  <c r="G27" i="1" l="1"/>
  <c r="D4" i="1"/>
  <c r="G5" i="1"/>
  <c r="D13" i="3"/>
  <c r="E4" i="1"/>
  <c r="F26" i="1"/>
  <c r="F4" i="2"/>
  <c r="F30" i="2"/>
  <c r="F50" i="2"/>
  <c r="G26" i="1"/>
  <c r="D4" i="2"/>
  <c r="G4" i="2" s="1"/>
  <c r="G4" i="1" l="1"/>
  <c r="F4" i="1"/>
  <c r="D6" i="3"/>
  <c r="F6" i="3" s="1"/>
  <c r="F13" i="3"/>
</calcChain>
</file>

<file path=xl/sharedStrings.xml><?xml version="1.0" encoding="utf-8"?>
<sst xmlns="http://schemas.openxmlformats.org/spreadsheetml/2006/main" count="219" uniqueCount="215">
  <si>
    <t>Сведения об исполнении доходов бюджета муниципального района «Белгородский район» Белгородской области 
за 2025 год в сравнении с первоначально утвержденными значениями и с уточненными значениями с учетом внесения изменений</t>
  </si>
  <si>
    <t>Код бюджетной классификации</t>
  </si>
  <si>
    <t>Наименование показателей</t>
  </si>
  <si>
    <t>Певоначально утвержденные бюджетные назначения на 2025 г., тыс. руб.</t>
  </si>
  <si>
    <t>Уточненные бюджетные назначения на 2025 г.,          тыс. руб.</t>
  </si>
  <si>
    <t>Фактическое исполнение за 2025 г.,         тыс. руб.</t>
  </si>
  <si>
    <t>% исполнения к первоначально утвержденным бюджетным назначениям</t>
  </si>
  <si>
    <t>% исполнения к уточненным бюджетным назначениям</t>
  </si>
  <si>
    <t>Доходы бюджета, всего</t>
  </si>
  <si>
    <t>1.00.00.00.0.00.0.000</t>
  </si>
  <si>
    <t>Налоговые и неналоговые доходы</t>
  </si>
  <si>
    <t>1.01.00.00.0.00.0.000</t>
  </si>
  <si>
    <t>Налоги на прибыль, доходы</t>
  </si>
  <si>
    <t>1.01.02.00.0.01.0.000</t>
  </si>
  <si>
    <t>Налог на доходы физических лиц</t>
  </si>
  <si>
    <t>1.03.00.00.0.00.0.000</t>
  </si>
  <si>
    <t>Налоги на товары (работы, услуги), реализуемые на территории Российской Федерации</t>
  </si>
  <si>
    <t>1.03.02.00.0.01.0.000</t>
  </si>
  <si>
    <t>Акцизы по подакцизным товарам (продукции), производимым на территории Российской Федерации</t>
  </si>
  <si>
    <t>1.05.00.00.0.00.0.000</t>
  </si>
  <si>
    <t>Налоги на совокупный доход</t>
  </si>
  <si>
    <t>1.05.01.00.0.01.0.000</t>
  </si>
  <si>
    <t>Налог, взимаемый в связи с применением упрощенной системы налогообложения</t>
  </si>
  <si>
    <t>1.05.02.00.0.02.0.000</t>
  </si>
  <si>
    <t>Единый налог на вмененный доход для отдельных видов деятельности</t>
  </si>
  <si>
    <t>1.05.03.00.0.01.0.000</t>
  </si>
  <si>
    <t>Единый сельскохозяйственный налог</t>
  </si>
  <si>
    <t>1.05.04.00.0.02.0.000</t>
  </si>
  <si>
    <t>Налог, взимаемый в связи 
с применением патентной системы налогообложения</t>
  </si>
  <si>
    <t>1.08.00.00.0.00.0.000</t>
  </si>
  <si>
    <t>Государственная пошлина</t>
  </si>
  <si>
    <t>1.09.00.00.0.00.0.000</t>
  </si>
  <si>
    <t>Задолженность и перерасчеты по отмененным налогам, сборам и иным обязательным платежам</t>
  </si>
  <si>
    <t>1.11.00.00.0.00.0.000</t>
  </si>
  <si>
    <t>Доходы от использования имущества, находящегося в государственной и муниципальной собственности</t>
  </si>
  <si>
    <t>1.11.03.00.0.00.0.000</t>
  </si>
  <si>
    <t>Проценты, полученные от предоставления бюджетных кредитов внутри страны</t>
  </si>
  <si>
    <t>1.11.05.00.0.00.0.000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</si>
  <si>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
и муниципальных унитарных предприятий, в том числе казенных)</t>
  </si>
  <si>
    <t>1.11.09.00.0.00.0.000</t>
  </si>
  <si>
    <t>Прочие доходы от использования имущества и прав, находящихся 
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</si>
  <si>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1.12.00.00.0.00.0.000</t>
  </si>
  <si>
    <t>Платежи при пользовании природными ресурсами</t>
  </si>
  <si>
    <t>1.13.00.00.0.00.0.000</t>
  </si>
  <si>
    <t>Доходы от оказания платных услуг (работ) и компенсации затрат государства</t>
  </si>
  <si>
    <t>1.14.00.00.0.00.0.000</t>
  </si>
  <si>
    <t>Доходы от продажи материальных 
и нематериальных активов</t>
  </si>
  <si>
    <t>1.16.00.00.0.00.0.000</t>
  </si>
  <si>
    <t>Штрафы, санкции, возмещение ущерба</t>
  </si>
  <si>
    <t>1.17.00.00.0.00.0.000</t>
  </si>
  <si>
    <t>Прочие неналоговые доходы</t>
  </si>
  <si>
    <t>2.00.00.00.0.00.0.000</t>
  </si>
  <si>
    <t>Безвозмездные поступления</t>
  </si>
  <si>
    <t>2.02.00.00.0.00.0.000</t>
  </si>
  <si>
    <t>Безвозмездные поступления от других бюджетов бюджетной системы Российской Федерации</t>
  </si>
  <si>
    <t>2.02.01.00.0.00.0.000</t>
  </si>
  <si>
    <t>Дотации бюджетам субъектов Российской Федерации 
и муниципальных образований</t>
  </si>
  <si>
    <t>2.02.02.00.0.00.0.000</t>
  </si>
  <si>
    <t>Субсидии бюджетам бюджетной системы Российской Федерации (межбюджетные субсидии)</t>
  </si>
  <si>
    <t>2.02.03.00.0.00.0.000</t>
  </si>
  <si>
    <t>Субвенции бюджетам субъектов Российской Федерации 
и муниципальных образований</t>
  </si>
  <si>
    <t>2.02.04.00.0.00.0.000</t>
  </si>
  <si>
    <t>Иные межбюджетные трансферты</t>
  </si>
  <si>
    <t>2.18.00.00.0.00.0.000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</si>
  <si>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</si>
  <si>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2.19.00.00.0.00.0.000</t>
  </si>
  <si>
    <t>Возврат остатков субсидий, субвенций и иных межбюджетных трансфертов, имеющих целевое назначение, прошлых лет</t>
  </si>
  <si>
    <t>Сведения об исполнении расходов бюджета муниципального района «Белгородский район» Белгородской области 
за 2025 год в сравнении с первоначально утвержденными значениями и с уточненными значениями с учетом внесения изменений</t>
  </si>
  <si>
    <t>КФСР</t>
  </si>
  <si>
    <t>Наименование КФСР</t>
  </si>
  <si>
    <t>Уточненные бюджетные назначения на 2025 г., тыс. руб.</t>
  </si>
  <si>
    <t>Фактическое исполнение за 2025 г., тыс. руб.</t>
  </si>
  <si>
    <t>Расходы бюджета, всего</t>
  </si>
  <si>
    <t>0100</t>
  </si>
  <si>
    <t>Общегосударственные вопросы</t>
  </si>
  <si>
    <t>0103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</si>
  <si>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</si>
  <si>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</si>
  <si>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</si>
  <si>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0105</t>
  </si>
  <si>
    <t>Судебная система</t>
  </si>
  <si>
    <t>0106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</si>
  <si>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</si>
  <si>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0107</t>
  </si>
  <si>
    <t>Обеспечение проведения выборов и референдумов</t>
  </si>
  <si>
    <t>0111</t>
  </si>
  <si>
    <t>Резервные фонды</t>
  </si>
  <si>
    <t>0113</t>
  </si>
  <si>
    <t>Другие общегосударственные вопросы</t>
  </si>
  <si>
    <t>0200</t>
  </si>
  <si>
    <t>Национальная оборона</t>
  </si>
  <si>
    <t>0204</t>
  </si>
  <si>
    <t>Мобилизационная подготовка экономики</t>
  </si>
  <si>
    <t>0300</t>
  </si>
  <si>
    <t xml:space="preserve">Национальная безопасность и правоохранительная деятельность </t>
  </si>
  <si>
    <t>0304</t>
  </si>
  <si>
    <t>Органы юстиции</t>
  </si>
  <si>
    <t>0310</t>
  </si>
  <si>
    <t>Защита населения и территории от чрезвычайных ситуаций природного и техногенного характера, пожарная безопасность</t>
  </si>
  <si>
    <t>0314</t>
  </si>
  <si>
    <t>Другие вопросы в области национальной безопасности и правоохранительной деятельности</t>
  </si>
  <si>
    <t>0400</t>
  </si>
  <si>
    <t>Национальная экономика</t>
  </si>
  <si>
    <t>0405</t>
  </si>
  <si>
    <t>Сельское хозяйство и рыболовство</t>
  </si>
  <si>
    <t>0408</t>
  </si>
  <si>
    <t>Транспорт</t>
  </si>
  <si>
    <t>0409</t>
  </si>
  <si>
    <t>Дорожное хозяйство (дорожные фонды)</t>
  </si>
  <si>
    <t>0412</t>
  </si>
  <si>
    <t>Другие вопросы в области национальной экономики</t>
  </si>
  <si>
    <t>0500</t>
  </si>
  <si>
    <t xml:space="preserve">Жилищно- коммунальное хозяйство </t>
  </si>
  <si>
    <t>0501</t>
  </si>
  <si>
    <t>Жилищное хозяйство</t>
  </si>
  <si>
    <t>0502</t>
  </si>
  <si>
    <t>Коммунальное хозяйство</t>
  </si>
  <si>
    <t>0503</t>
  </si>
  <si>
    <t>Благоустройство</t>
  </si>
  <si>
    <t>0600</t>
  </si>
  <si>
    <t>Охрана окружающей среды</t>
  </si>
  <si>
    <t>0605</t>
  </si>
  <si>
    <t>Другие вопросы в области охраны окружающей среды</t>
  </si>
  <si>
    <t>0700</t>
  </si>
  <si>
    <t xml:space="preserve">Образование </t>
  </si>
  <si>
    <t>0701</t>
  </si>
  <si>
    <t>Дошкольное образование</t>
  </si>
  <si>
    <t>0702</t>
  </si>
  <si>
    <t>Общее образование</t>
  </si>
  <si>
    <t>0703</t>
  </si>
  <si>
    <t>Дополнительное образование детей</t>
  </si>
  <si>
    <t>0705</t>
  </si>
  <si>
    <t>Профессиональная подготовка, переподготовка и повышение квалификации</t>
  </si>
  <si>
    <t>0707</t>
  </si>
  <si>
    <t>Молодежная политика</t>
  </si>
  <si>
    <t>0709</t>
  </si>
  <si>
    <t>Другие вопросы в области образования</t>
  </si>
  <si>
    <t>0800</t>
  </si>
  <si>
    <t>Культура и киноматография</t>
  </si>
  <si>
    <t>0801</t>
  </si>
  <si>
    <t>Культура</t>
  </si>
  <si>
    <t>0804</t>
  </si>
  <si>
    <t>Другие вопросы в области культуры, кинематографии</t>
  </si>
  <si>
    <t>0900</t>
  </si>
  <si>
    <t xml:space="preserve">Здравоохранение </t>
  </si>
  <si>
    <t>0901</t>
  </si>
  <si>
    <t>Стационарная медицинская помощь</t>
  </si>
  <si>
    <t>0902</t>
  </si>
  <si>
    <t>Амбулаторная помощь</t>
  </si>
  <si>
    <t>0909</t>
  </si>
  <si>
    <t>Другие вопросы в области здравоохранения</t>
  </si>
  <si>
    <t>1000</t>
  </si>
  <si>
    <t xml:space="preserve">Социальная политика </t>
  </si>
  <si>
    <t>1001</t>
  </si>
  <si>
    <t>Пенсионное обеспечение</t>
  </si>
  <si>
    <t>1002</t>
  </si>
  <si>
    <t>Социальное обслуживание населения</t>
  </si>
  <si>
    <t>1003</t>
  </si>
  <si>
    <t>Социальное обеспечение населения</t>
  </si>
  <si>
    <t>1004</t>
  </si>
  <si>
    <t>Охрана семьи и детства</t>
  </si>
  <si>
    <t>1006</t>
  </si>
  <si>
    <t>Другие вопросы в области социальной политики</t>
  </si>
  <si>
    <t>1100</t>
  </si>
  <si>
    <t>Физическая культура и спорт</t>
  </si>
  <si>
    <t>1101</t>
  </si>
  <si>
    <t>Физическая культура</t>
  </si>
  <si>
    <t>1102</t>
  </si>
  <si>
    <t>Массовый спорт</t>
  </si>
  <si>
    <t>1103</t>
  </si>
  <si>
    <t>Спорт высших достижений</t>
  </si>
  <si>
    <t>1105</t>
  </si>
  <si>
    <t>Другие вопросы в области физической культуры и спорта</t>
  </si>
  <si>
    <t>1200</t>
  </si>
  <si>
    <t>Средства массовой информации</t>
  </si>
  <si>
    <t>1202</t>
  </si>
  <si>
    <t>Периодическая печать и издательства</t>
  </si>
  <si>
    <t>1204</t>
  </si>
  <si>
    <t>Другие вопросы в области средств массовой информации</t>
  </si>
  <si>
    <t>1300</t>
  </si>
  <si>
    <t>Обслуживание государственного (муниципального) долга</t>
  </si>
  <si>
    <t>1301</t>
  </si>
  <si>
    <t>Обслуживание государственного (муниципального) внутреннего долга</t>
  </si>
  <si>
    <t>1400</t>
  </si>
  <si>
    <t>Межбюджетные трансферты общего характера бюджетам бюджетной системы Российской Федерации</t>
  </si>
  <si>
    <t>1401</t>
  </si>
  <si>
    <t>Дотации на выравнивание бюджетной обеспеченности субъектов Российской Федерации и муниципальных образований</t>
  </si>
  <si>
    <t>Источники финансирования дефицита бюджета за 2025 год</t>
  </si>
  <si>
    <t>тыс. руб.</t>
  </si>
  <si>
    <t>Код главного администратора источников внутреннего финансирования дефицита районного бюджета</t>
  </si>
  <si>
    <t>Наименование кода группы, подгруппы, статьи, вида источника внутреннего финансирования дефицита бюджета</t>
  </si>
  <si>
    <t>Бюджетные назначения на 2025г.</t>
  </si>
  <si>
    <t>Фактическое исполнение за 2025 г.</t>
  </si>
  <si>
    <t>Неисполненные назначения</t>
  </si>
  <si>
    <t>Всего средств, направленных на покрытие дефицита</t>
  </si>
  <si>
    <t>01 02 00 00 00 0000 00</t>
  </si>
  <si>
    <t>Кредиты кредитных организаций в валюте Российской Федерации</t>
  </si>
  <si>
    <t>01 02 00 00 00 0000 700</t>
  </si>
  <si>
    <t>Получение кредитов от кредитных организаций в валюте Российской Федерации</t>
  </si>
  <si>
    <t>01 02 00 00 00 0000 800</t>
  </si>
  <si>
    <t>Погашение кредитов, предоставленных кредитными организациями в валюте Российской Федерации</t>
  </si>
  <si>
    <t>01 00 00 00 00 0000 000</t>
  </si>
  <si>
    <t>Изменение остатков средств на счетах по учету средств бюджетов</t>
  </si>
  <si>
    <t>01 05 00 00 00 0000 500</t>
  </si>
  <si>
    <t>Увеличение остатков средств бюджетов</t>
  </si>
  <si>
    <t>01 05 00 00 00 0000 600</t>
  </si>
  <si>
    <t>Уменьшение остатков средств бюджетов</t>
  </si>
  <si>
    <t>01 06 00 00 00 0000 000</t>
  </si>
  <si>
    <t>Иные источники внутреннего финансирования дефицитов бюджетов</t>
  </si>
  <si>
    <t>01 06 05 00 00 0000 000</t>
  </si>
  <si>
    <t>Бюджетные кредиты, предоставленные внутри страны в валюте Российской Федерации</t>
  </si>
  <si>
    <t>01 06 05 02 05 0000 540</t>
  </si>
  <si>
    <t>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</si>
  <si>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>01 06 05 02 05 0000 640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</si>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</sst>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"/>
    <numFmt numFmtId="166" formatCode="#,##0.0_ ;[Red]\-#,##0.0\ "/>
  </numFmts>
  <fonts count="9" x14ac:knownFonts="1">
    <font>
      <sz val="11"/>
      <color theme="1"/>
      <name val="Calibri"/>
      <scheme val="minor"/>
    </font>
    <font>
      <sz val="11"/>
      <name val="Calibri"/>
      <scheme val="minor"/>
    </font>
    <font>
      <b/>
      <sz val="12"/>
      <color theme="1"/>
      <name val="Times New Roman"/>
    </font>
    <font>
      <b/>
      <sz val="11"/>
      <name val="Times New Roman"/>
    </font>
    <font>
      <sz val="11"/>
      <name val="Times New Roman"/>
    </font>
    <font>
      <b/>
      <sz val="11"/>
      <color theme="1"/>
      <name val="Times New Roman"/>
    </font>
    <font>
      <b/>
      <sz val="10"/>
      <name val="Arial"/>
    </font>
    <font>
      <b/>
      <sz val="12"/>
      <name val="Times New Roman"/>
    </font>
    <font>
      <sz val="11"/>
      <color theme="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0" fillId="0" borderId="0" xfId="0" applyAlignment="1">
      <alignment vertical="top"/>
    </xf>
    <xf numFmtId="0" fontId="2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65" fontId="0" fillId="0" borderId="0" xfId="0" applyNumberFormat="1"/>
    <xf numFmtId="49" fontId="0" fillId="0" borderId="0" xfId="0" applyNumberFormat="1"/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164" fontId="3" fillId="3" borderId="0" xfId="0" applyNumberFormat="1" applyFont="1" applyFill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5" fillId="3" borderId="0" xfId="0" applyNumberFormat="1" applyFont="1" applyFill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 applyProtection="1">
      <alignment horizontal="center" vertical="center" wrapText="1"/>
    </xf>
    <xf numFmtId="165" fontId="3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0" fontId="1" fillId="0" borderId="0" xfId="0" applyFont="1"/>
    <xf numFmtId="0" fontId="7" fillId="0" borderId="8" xfId="0" applyFont="1" applyBorder="1" applyAlignment="1">
      <alignment wrapText="1"/>
    </xf>
    <xf numFmtId="0" fontId="7" fillId="0" borderId="8" xfId="0" applyFont="1" applyBorder="1" applyAlignment="1">
      <alignment horizontal="right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0" fillId="0" borderId="0" xfId="0" applyNumberFormat="1"/>
    <xf numFmtId="0" fontId="2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2">
    <cellStyle name="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"/>
  <sheetViews>
    <sheetView workbookViewId="0">
      <selection activeCell="E26" sqref="E26"/>
    </sheetView>
  </sheetViews>
  <sheetFormatPr defaultRowHeight="15" x14ac:dyDescent="0.25"/>
  <cols>
    <col min="1" max="1" width="21" customWidth="1"/>
    <col min="2" max="2" width="45.42578125" style="1" customWidth="1"/>
    <col min="3" max="3" width="22.85546875" style="1" customWidth="1"/>
    <col min="4" max="4" width="17.140625" customWidth="1"/>
    <col min="5" max="5" width="16.42578125" customWidth="1"/>
    <col min="6" max="6" width="17.7109375" customWidth="1"/>
    <col min="7" max="7" width="17.140625" customWidth="1"/>
  </cols>
  <sheetData>
    <row r="1" spans="1:9" ht="60.75" customHeight="1" x14ac:dyDescent="0.25">
      <c r="A1" s="52" t="s">
        <v>0</v>
      </c>
      <c r="B1" s="52"/>
      <c r="C1" s="52"/>
      <c r="D1" s="52"/>
      <c r="E1" s="52"/>
      <c r="F1" s="52"/>
      <c r="G1" s="52"/>
    </row>
    <row r="2" spans="1:9" ht="15.75" x14ac:dyDescent="0.25">
      <c r="A2" s="2"/>
      <c r="B2" s="2"/>
      <c r="C2" s="2"/>
      <c r="D2" s="2"/>
      <c r="E2" s="2"/>
      <c r="F2" s="2"/>
      <c r="G2" s="2"/>
    </row>
    <row r="3" spans="1:9" ht="96" customHeight="1" x14ac:dyDescent="0.25">
      <c r="A3" s="3" t="s">
        <v>1</v>
      </c>
      <c r="B3" s="3" t="s">
        <v>2</v>
      </c>
      <c r="C3" s="4" t="s">
        <v>3</v>
      </c>
      <c r="D3" s="4" t="s">
        <v>4</v>
      </c>
      <c r="E3" s="4" t="s">
        <v>5</v>
      </c>
      <c r="F3" s="3" t="s">
        <v>6</v>
      </c>
      <c r="G3" s="3" t="s">
        <v>7</v>
      </c>
    </row>
    <row r="4" spans="1:9" ht="24" customHeight="1" x14ac:dyDescent="0.25">
      <c r="A4" s="53" t="s">
        <v>8</v>
      </c>
      <c r="B4" s="54"/>
      <c r="C4" s="5">
        <f>C5+C26</f>
        <v>9799332.1999999993</v>
      </c>
      <c r="D4" s="5">
        <f>D5+D26</f>
        <v>10295151.199999999</v>
      </c>
      <c r="E4" s="5">
        <f>E5+E26</f>
        <v>9971440.6999999993</v>
      </c>
      <c r="F4" s="6">
        <f t="shared" ref="F4:F33" si="0">E4/C4*100</f>
        <v>101.75632886494041</v>
      </c>
      <c r="G4" s="7">
        <f t="shared" ref="G4:G11" si="1">E4/D4*100</f>
        <v>96.855699409251997</v>
      </c>
    </row>
    <row r="5" spans="1:9" ht="28.5" x14ac:dyDescent="0.25">
      <c r="A5" s="3" t="s">
        <v>9</v>
      </c>
      <c r="B5" s="8" t="s">
        <v>10</v>
      </c>
      <c r="C5" s="9">
        <f>C6+C8+C10+C15+C17+C21+C22+C23+C24+C25</f>
        <v>2286631</v>
      </c>
      <c r="D5" s="9">
        <f>D6+D8+D10+D15+D17+D21+D22+D23+D24+D25+D16</f>
        <v>2305631</v>
      </c>
      <c r="E5" s="9">
        <f>E6+E8+E10+E15+E16+E17+E21+E22+E23+E24+E25</f>
        <v>2391529.7000000002</v>
      </c>
      <c r="F5" s="10">
        <f t="shared" si="0"/>
        <v>104.58747825950057</v>
      </c>
      <c r="G5" s="11">
        <f t="shared" si="1"/>
        <v>103.72560483442494</v>
      </c>
      <c r="H5" s="12"/>
      <c r="I5" s="13"/>
    </row>
    <row r="6" spans="1:9" ht="28.5" x14ac:dyDescent="0.25">
      <c r="A6" s="3" t="s">
        <v>11</v>
      </c>
      <c r="B6" s="8" t="s">
        <v>12</v>
      </c>
      <c r="C6" s="9">
        <f>C7</f>
        <v>1961565</v>
      </c>
      <c r="D6" s="9">
        <f>D7</f>
        <v>1877817</v>
      </c>
      <c r="E6" s="9">
        <f>E7</f>
        <v>1959285.6</v>
      </c>
      <c r="F6" s="10">
        <f t="shared" si="0"/>
        <v>99.883796866277692</v>
      </c>
      <c r="G6" s="11">
        <f t="shared" si="1"/>
        <v>104.33847387684743</v>
      </c>
      <c r="H6" s="12"/>
    </row>
    <row r="7" spans="1:9" x14ac:dyDescent="0.25">
      <c r="A7" s="14" t="s">
        <v>13</v>
      </c>
      <c r="B7" s="15" t="s">
        <v>14</v>
      </c>
      <c r="C7" s="16">
        <v>1961565</v>
      </c>
      <c r="D7" s="16">
        <v>1877817</v>
      </c>
      <c r="E7" s="16">
        <v>1959285.6</v>
      </c>
      <c r="F7" s="10">
        <f t="shared" si="0"/>
        <v>99.883796866277692</v>
      </c>
      <c r="G7" s="17">
        <f t="shared" si="1"/>
        <v>104.33847387684743</v>
      </c>
      <c r="H7" s="12"/>
    </row>
    <row r="8" spans="1:9" ht="42.75" x14ac:dyDescent="0.25">
      <c r="A8" s="3" t="s">
        <v>15</v>
      </c>
      <c r="B8" s="8" t="s">
        <v>16</v>
      </c>
      <c r="C8" s="9">
        <f>C9</f>
        <v>94280</v>
      </c>
      <c r="D8" s="9">
        <f>D9</f>
        <v>93082</v>
      </c>
      <c r="E8" s="9">
        <f>E9</f>
        <v>93075.5</v>
      </c>
      <c r="F8" s="10">
        <f t="shared" si="0"/>
        <v>98.722422571064911</v>
      </c>
      <c r="G8" s="11">
        <f t="shared" si="1"/>
        <v>99.993016909821449</v>
      </c>
      <c r="H8" s="12"/>
    </row>
    <row r="9" spans="1:9" ht="45" x14ac:dyDescent="0.25">
      <c r="A9" s="18" t="s">
        <v>17</v>
      </c>
      <c r="B9" s="15" t="s">
        <v>18</v>
      </c>
      <c r="C9" s="16">
        <v>94280</v>
      </c>
      <c r="D9" s="16">
        <v>93082</v>
      </c>
      <c r="E9" s="16">
        <v>93075.5</v>
      </c>
      <c r="F9" s="10">
        <f t="shared" si="0"/>
        <v>98.722422571064911</v>
      </c>
      <c r="G9" s="17">
        <f t="shared" si="1"/>
        <v>99.993016909821449</v>
      </c>
      <c r="H9" s="12"/>
    </row>
    <row r="10" spans="1:9" ht="28.5" x14ac:dyDescent="0.25">
      <c r="A10" s="3" t="s">
        <v>19</v>
      </c>
      <c r="B10" s="8" t="s">
        <v>20</v>
      </c>
      <c r="C10" s="9">
        <f>C11+C12+C13+C14</f>
        <v>99855</v>
      </c>
      <c r="D10" s="9">
        <f>D11+D12+D13+D14</f>
        <v>141948</v>
      </c>
      <c r="E10" s="9">
        <f>E11+E12+E13+E14</f>
        <v>144028.20000000001</v>
      </c>
      <c r="F10" s="10">
        <f t="shared" si="0"/>
        <v>144.23734414901608</v>
      </c>
      <c r="G10" s="11">
        <f t="shared" si="1"/>
        <v>101.46546622706907</v>
      </c>
      <c r="H10" s="12"/>
    </row>
    <row r="11" spans="1:9" ht="30" hidden="1" x14ac:dyDescent="0.25">
      <c r="A11" s="18" t="s">
        <v>21</v>
      </c>
      <c r="B11" s="15" t="s">
        <v>22</v>
      </c>
      <c r="C11" s="16"/>
      <c r="D11" s="16"/>
      <c r="E11" s="16">
        <v>0</v>
      </c>
      <c r="F11" s="10" t="e">
        <f t="shared" si="0"/>
        <v>#DIV/0!</v>
      </c>
      <c r="G11" s="17" t="e">
        <f t="shared" si="1"/>
        <v>#DIV/0!</v>
      </c>
      <c r="H11" s="12"/>
    </row>
    <row r="12" spans="1:9" ht="30" x14ac:dyDescent="0.25">
      <c r="A12" s="18" t="s">
        <v>23</v>
      </c>
      <c r="B12" s="15" t="s">
        <v>24</v>
      </c>
      <c r="C12" s="16">
        <v>0</v>
      </c>
      <c r="D12" s="16">
        <v>93</v>
      </c>
      <c r="E12" s="16">
        <v>94.4</v>
      </c>
      <c r="F12" s="10" t="e">
        <f t="shared" si="0"/>
        <v>#DIV/0!</v>
      </c>
      <c r="G12" s="17">
        <v>0</v>
      </c>
      <c r="H12" s="12"/>
    </row>
    <row r="13" spans="1:9" x14ac:dyDescent="0.25">
      <c r="A13" s="18" t="s">
        <v>25</v>
      </c>
      <c r="B13" s="15" t="s">
        <v>26</v>
      </c>
      <c r="C13" s="16">
        <v>2437</v>
      </c>
      <c r="D13" s="16">
        <v>43061</v>
      </c>
      <c r="E13" s="16">
        <v>43061.1</v>
      </c>
      <c r="F13" s="10">
        <f t="shared" si="0"/>
        <v>1766.9716864997947</v>
      </c>
      <c r="G13" s="17">
        <f t="shared" ref="G13:G25" si="2">E13/D13*100</f>
        <v>100.00023222869882</v>
      </c>
      <c r="H13" s="12"/>
    </row>
    <row r="14" spans="1:9" ht="45" x14ac:dyDescent="0.25">
      <c r="A14" s="18" t="s">
        <v>27</v>
      </c>
      <c r="B14" s="15" t="s">
        <v>28</v>
      </c>
      <c r="C14" s="16">
        <v>97418</v>
      </c>
      <c r="D14" s="16">
        <v>98794</v>
      </c>
      <c r="E14" s="16">
        <v>100872.7</v>
      </c>
      <c r="F14" s="10">
        <f t="shared" si="0"/>
        <v>103.54626455069904</v>
      </c>
      <c r="G14" s="17">
        <f t="shared" si="2"/>
        <v>102.10407514626394</v>
      </c>
      <c r="H14" s="12"/>
    </row>
    <row r="15" spans="1:9" ht="28.5" x14ac:dyDescent="0.25">
      <c r="A15" s="3" t="s">
        <v>29</v>
      </c>
      <c r="B15" s="8" t="s">
        <v>30</v>
      </c>
      <c r="C15" s="9">
        <v>12415</v>
      </c>
      <c r="D15" s="9">
        <v>33165</v>
      </c>
      <c r="E15" s="9">
        <v>33510.300000000003</v>
      </c>
      <c r="F15" s="10">
        <f t="shared" si="0"/>
        <v>269.91784132098269</v>
      </c>
      <c r="G15" s="11">
        <f t="shared" si="2"/>
        <v>101.04115784712802</v>
      </c>
      <c r="H15" s="12"/>
    </row>
    <row r="16" spans="1:9" ht="42.75" hidden="1" x14ac:dyDescent="0.25">
      <c r="A16" s="3" t="s">
        <v>31</v>
      </c>
      <c r="B16" s="8" t="s">
        <v>32</v>
      </c>
      <c r="C16" s="9"/>
      <c r="D16" s="9">
        <v>0</v>
      </c>
      <c r="E16" s="9">
        <v>0</v>
      </c>
      <c r="F16" s="10" t="e">
        <f t="shared" si="0"/>
        <v>#DIV/0!</v>
      </c>
      <c r="G16" s="19" t="e">
        <f t="shared" si="2"/>
        <v>#DIV/0!</v>
      </c>
      <c r="H16" s="12"/>
    </row>
    <row r="17" spans="1:8" ht="42.75" x14ac:dyDescent="0.25">
      <c r="A17" s="3" t="s">
        <v>33</v>
      </c>
      <c r="B17" s="8" t="s">
        <v>34</v>
      </c>
      <c r="C17" s="9">
        <f>C18+C19+C20</f>
        <v>92890</v>
      </c>
      <c r="D17" s="9">
        <f>D18+D19+D20</f>
        <v>93758</v>
      </c>
      <c r="E17" s="9">
        <f>E18+E19+E20</f>
        <v>95434.7</v>
      </c>
      <c r="F17" s="10">
        <f t="shared" si="0"/>
        <v>102.73947680051674</v>
      </c>
      <c r="G17" s="11">
        <f t="shared" si="2"/>
        <v>101.7883273960622</v>
      </c>
      <c r="H17" s="12"/>
    </row>
    <row r="18" spans="1:8" ht="30" x14ac:dyDescent="0.25">
      <c r="A18" s="14" t="s">
        <v>35</v>
      </c>
      <c r="B18" s="15" t="s">
        <v>36</v>
      </c>
      <c r="C18" s="16">
        <v>124</v>
      </c>
      <c r="D18" s="16">
        <v>5</v>
      </c>
      <c r="E18" s="16">
        <v>4.7</v>
      </c>
      <c r="F18" s="10">
        <f t="shared" si="0"/>
        <v>3.790322580645161</v>
      </c>
      <c r="G18" s="17">
        <v>0</v>
      </c>
      <c r="H18" s="12"/>
    </row>
    <row r="19" spans="1:8" ht="120" x14ac:dyDescent="0.25">
      <c r="A19" s="18" t="s">
        <v>37</v>
      </c>
      <c r="B19" s="15" t="s">
        <v>38</v>
      </c>
      <c r="C19" s="16">
        <v>84502</v>
      </c>
      <c r="D19" s="16">
        <v>83439</v>
      </c>
      <c r="E19" s="16">
        <v>85004.2</v>
      </c>
      <c r="F19" s="10">
        <f t="shared" si="0"/>
        <v>100.59430546022578</v>
      </c>
      <c r="G19" s="17">
        <f t="shared" si="2"/>
        <v>101.87586140773499</v>
      </c>
      <c r="H19" s="12"/>
    </row>
    <row r="20" spans="1:8" ht="105" x14ac:dyDescent="0.25">
      <c r="A20" s="18" t="s">
        <v>39</v>
      </c>
      <c r="B20" s="15" t="s">
        <v>40</v>
      </c>
      <c r="C20" s="16">
        <v>8264</v>
      </c>
      <c r="D20" s="16">
        <v>10314</v>
      </c>
      <c r="E20" s="16">
        <v>10425.799999999999</v>
      </c>
      <c r="F20" s="10">
        <f t="shared" si="0"/>
        <v>126.15924491771537</v>
      </c>
      <c r="G20" s="17">
        <f t="shared" si="2"/>
        <v>101.08396354469653</v>
      </c>
      <c r="H20" s="12"/>
    </row>
    <row r="21" spans="1:8" ht="28.5" x14ac:dyDescent="0.25">
      <c r="A21" s="20" t="s">
        <v>41</v>
      </c>
      <c r="B21" s="21" t="s">
        <v>42</v>
      </c>
      <c r="C21" s="9">
        <v>3379</v>
      </c>
      <c r="D21" s="9">
        <v>6607</v>
      </c>
      <c r="E21" s="9">
        <v>6629.9</v>
      </c>
      <c r="F21" s="10">
        <f t="shared" si="0"/>
        <v>196.20893755548977</v>
      </c>
      <c r="G21" s="22">
        <f t="shared" si="2"/>
        <v>100.34660208869381</v>
      </c>
      <c r="H21" s="12"/>
    </row>
    <row r="22" spans="1:8" ht="28.5" x14ac:dyDescent="0.25">
      <c r="A22" s="3" t="s">
        <v>43</v>
      </c>
      <c r="B22" s="8" t="s">
        <v>44</v>
      </c>
      <c r="C22" s="9">
        <v>0</v>
      </c>
      <c r="D22" s="9">
        <v>2009</v>
      </c>
      <c r="E22" s="9">
        <v>2009.2</v>
      </c>
      <c r="F22" s="10" t="e">
        <f t="shared" si="0"/>
        <v>#DIV/0!</v>
      </c>
      <c r="G22" s="11">
        <v>0</v>
      </c>
      <c r="H22" s="12"/>
    </row>
    <row r="23" spans="1:8" ht="28.5" x14ac:dyDescent="0.25">
      <c r="A23" s="20" t="s">
        <v>45</v>
      </c>
      <c r="B23" s="21" t="s">
        <v>46</v>
      </c>
      <c r="C23" s="9">
        <v>12400</v>
      </c>
      <c r="D23" s="9">
        <v>38284</v>
      </c>
      <c r="E23" s="9">
        <v>38372.400000000001</v>
      </c>
      <c r="F23" s="10">
        <f t="shared" si="0"/>
        <v>309.4548387096774</v>
      </c>
      <c r="G23" s="22">
        <f t="shared" si="2"/>
        <v>100.23090586145649</v>
      </c>
      <c r="H23" s="12"/>
    </row>
    <row r="24" spans="1:8" ht="28.5" x14ac:dyDescent="0.25">
      <c r="A24" s="3" t="s">
        <v>47</v>
      </c>
      <c r="B24" s="8" t="s">
        <v>48</v>
      </c>
      <c r="C24" s="9">
        <v>8849</v>
      </c>
      <c r="D24" s="9">
        <v>17968</v>
      </c>
      <c r="E24" s="9">
        <v>18095.599999999999</v>
      </c>
      <c r="F24" s="10">
        <f t="shared" si="0"/>
        <v>204.49316306927335</v>
      </c>
      <c r="G24" s="11">
        <f t="shared" si="2"/>
        <v>100.71015138023152</v>
      </c>
      <c r="H24" s="12"/>
    </row>
    <row r="25" spans="1:8" ht="28.5" x14ac:dyDescent="0.25">
      <c r="A25" s="3" t="s">
        <v>49</v>
      </c>
      <c r="B25" s="8" t="s">
        <v>50</v>
      </c>
      <c r="C25" s="9">
        <v>998</v>
      </c>
      <c r="D25" s="9">
        <v>993</v>
      </c>
      <c r="E25" s="9">
        <v>1088.3</v>
      </c>
      <c r="F25" s="10">
        <f t="shared" si="0"/>
        <v>109.04809619238476</v>
      </c>
      <c r="G25" s="11">
        <f t="shared" si="2"/>
        <v>109.59718026183283</v>
      </c>
      <c r="H25" s="12"/>
    </row>
    <row r="26" spans="1:8" ht="28.5" x14ac:dyDescent="0.25">
      <c r="A26" s="3" t="s">
        <v>51</v>
      </c>
      <c r="B26" s="8" t="s">
        <v>52</v>
      </c>
      <c r="C26" s="9">
        <f>C27+C32+C33</f>
        <v>7512701.2000000002</v>
      </c>
      <c r="D26" s="9">
        <f t="shared" ref="D26:E26" si="3">D27+D32+D33</f>
        <v>7989520.2000000002</v>
      </c>
      <c r="E26" s="9">
        <f t="shared" si="3"/>
        <v>7579910.9999999991</v>
      </c>
      <c r="F26" s="10">
        <f t="shared" si="0"/>
        <v>100.89461564104265</v>
      </c>
      <c r="G26" s="11">
        <f>E26/D26*100</f>
        <v>94.873168979533943</v>
      </c>
      <c r="H26" s="12"/>
    </row>
    <row r="27" spans="1:8" ht="42.75" x14ac:dyDescent="0.25">
      <c r="A27" s="3" t="s">
        <v>53</v>
      </c>
      <c r="B27" s="3" t="s">
        <v>54</v>
      </c>
      <c r="C27" s="23">
        <f>SUM(C28:C31)</f>
        <v>7512701.2000000002</v>
      </c>
      <c r="D27" s="23">
        <f t="shared" ref="D27:E27" si="4">SUM(D28:D31)</f>
        <v>7989520.2000000002</v>
      </c>
      <c r="E27" s="23">
        <f t="shared" si="4"/>
        <v>7582059.8999999994</v>
      </c>
      <c r="F27" s="6">
        <f t="shared" si="0"/>
        <v>100.92321920110439</v>
      </c>
      <c r="G27" s="11">
        <f t="shared" ref="G27:G31" si="5">E26/D26*100</f>
        <v>94.873168979533943</v>
      </c>
      <c r="H27" s="12"/>
    </row>
    <row r="28" spans="1:8" ht="42.75" x14ac:dyDescent="0.25">
      <c r="A28" s="20" t="s">
        <v>55</v>
      </c>
      <c r="B28" s="20" t="s">
        <v>56</v>
      </c>
      <c r="C28" s="24">
        <v>484989.7</v>
      </c>
      <c r="D28" s="25">
        <v>486989.7</v>
      </c>
      <c r="E28" s="26">
        <v>486989.7</v>
      </c>
      <c r="F28" s="6">
        <f t="shared" si="0"/>
        <v>100.41237989177914</v>
      </c>
      <c r="G28" s="22">
        <f t="shared" si="5"/>
        <v>94.900065463255217</v>
      </c>
      <c r="H28" s="12"/>
    </row>
    <row r="29" spans="1:8" ht="42.75" x14ac:dyDescent="0.25">
      <c r="A29" s="3" t="s">
        <v>57</v>
      </c>
      <c r="B29" s="3" t="s">
        <v>58</v>
      </c>
      <c r="C29" s="27">
        <v>1373254</v>
      </c>
      <c r="D29" s="28">
        <v>1486887.6</v>
      </c>
      <c r="E29" s="29">
        <v>1276307.7</v>
      </c>
      <c r="F29" s="6">
        <f t="shared" si="0"/>
        <v>92.940395585958598</v>
      </c>
      <c r="G29" s="11">
        <f t="shared" si="5"/>
        <v>100</v>
      </c>
      <c r="H29" s="12"/>
    </row>
    <row r="30" spans="1:8" ht="42.75" x14ac:dyDescent="0.25">
      <c r="A30" s="20" t="s">
        <v>59</v>
      </c>
      <c r="B30" s="20" t="s">
        <v>60</v>
      </c>
      <c r="C30" s="24">
        <v>4852276.5</v>
      </c>
      <c r="D30" s="25">
        <v>4786537.2</v>
      </c>
      <c r="E30" s="26">
        <v>4644462.8</v>
      </c>
      <c r="F30" s="6">
        <f t="shared" si="0"/>
        <v>95.717191714033603</v>
      </c>
      <c r="G30" s="22">
        <f t="shared" si="5"/>
        <v>85.837537417085187</v>
      </c>
      <c r="H30" s="12"/>
    </row>
    <row r="31" spans="1:8" ht="28.5" x14ac:dyDescent="0.25">
      <c r="A31" s="3" t="s">
        <v>61</v>
      </c>
      <c r="B31" s="3" t="s">
        <v>62</v>
      </c>
      <c r="C31" s="27">
        <v>802181</v>
      </c>
      <c r="D31" s="28">
        <v>1229105.7</v>
      </c>
      <c r="E31" s="29">
        <v>1174299.7</v>
      </c>
      <c r="F31" s="6">
        <f t="shared" si="0"/>
        <v>146.38837120300778</v>
      </c>
      <c r="G31" s="11">
        <f t="shared" si="5"/>
        <v>97.031791584112199</v>
      </c>
    </row>
    <row r="32" spans="1:8" ht="128.25" x14ac:dyDescent="0.25">
      <c r="A32" s="3" t="s">
        <v>63</v>
      </c>
      <c r="B32" s="3" t="s">
        <v>64</v>
      </c>
      <c r="C32" s="27"/>
      <c r="D32" s="25"/>
      <c r="E32" s="26">
        <v>15301.8</v>
      </c>
      <c r="F32" s="6" t="e">
        <f t="shared" si="0"/>
        <v>#DIV/0!</v>
      </c>
      <c r="G32" s="19"/>
    </row>
    <row r="33" spans="1:7" ht="57" x14ac:dyDescent="0.25">
      <c r="A33" s="3" t="s">
        <v>65</v>
      </c>
      <c r="B33" s="3" t="s">
        <v>66</v>
      </c>
      <c r="C33" s="27"/>
      <c r="D33" s="25"/>
      <c r="E33" s="29">
        <v>-17450.7</v>
      </c>
      <c r="F33" s="6" t="e">
        <f t="shared" si="0"/>
        <v>#DIV/0!</v>
      </c>
      <c r="G33" s="19"/>
    </row>
  </sheetData>
  <mergeCells count="2">
    <mergeCell ref="A1:G1"/>
    <mergeCell ref="A4:B4"/>
  </mergeCells>
  <pageMargins left="0.7" right="0.7" top="0.75" bottom="0.75" header="0.3" footer="0.3"/>
  <pageSetup paperSize="9" scale="57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1"/>
  <sheetViews>
    <sheetView tabSelected="1" workbookViewId="0">
      <selection activeCell="E24" sqref="E24"/>
    </sheetView>
  </sheetViews>
  <sheetFormatPr defaultRowHeight="15" x14ac:dyDescent="0.25"/>
  <cols>
    <col min="2" max="2" width="39.42578125" customWidth="1"/>
    <col min="3" max="3" width="24.5703125" customWidth="1"/>
    <col min="4" max="4" width="19" customWidth="1"/>
    <col min="5" max="5" width="18.140625" customWidth="1"/>
    <col min="6" max="6" width="18.85546875" customWidth="1"/>
    <col min="7" max="7" width="18.42578125" customWidth="1"/>
  </cols>
  <sheetData>
    <row r="1" spans="1:7" ht="66" customHeight="1" x14ac:dyDescent="0.25">
      <c r="A1" s="52" t="s">
        <v>67</v>
      </c>
      <c r="B1" s="52"/>
      <c r="C1" s="52"/>
      <c r="D1" s="52"/>
      <c r="E1" s="52"/>
      <c r="F1" s="52"/>
      <c r="G1" s="52"/>
    </row>
    <row r="2" spans="1:7" x14ac:dyDescent="0.25">
      <c r="A2" s="55"/>
      <c r="B2" s="55"/>
      <c r="C2" s="55"/>
      <c r="D2" s="55"/>
      <c r="E2" s="55"/>
      <c r="F2" s="55"/>
      <c r="G2" s="55"/>
    </row>
    <row r="3" spans="1:7" ht="81" customHeight="1" x14ac:dyDescent="0.25">
      <c r="A3" s="4" t="s">
        <v>68</v>
      </c>
      <c r="B3" s="4" t="s">
        <v>69</v>
      </c>
      <c r="C3" s="4" t="s">
        <v>3</v>
      </c>
      <c r="D3" s="4" t="s">
        <v>70</v>
      </c>
      <c r="E3" s="4" t="s">
        <v>71</v>
      </c>
      <c r="F3" s="3" t="s">
        <v>6</v>
      </c>
      <c r="G3" s="3" t="s">
        <v>7</v>
      </c>
    </row>
    <row r="4" spans="1:7" ht="23.25" customHeight="1" x14ac:dyDescent="0.25">
      <c r="A4" s="56" t="s">
        <v>72</v>
      </c>
      <c r="B4" s="57"/>
      <c r="C4" s="7">
        <f>C5+C13+C15+C19+C24+C28+C30+C37+C40+C44+C50+C55+C58+C60</f>
        <v>10039332.199999999</v>
      </c>
      <c r="D4" s="7">
        <f>D5+D13+D15+D19+D24+D28+D30+D37+D40+D44+D50+D55+D58+D60</f>
        <v>10430863.9</v>
      </c>
      <c r="E4" s="7">
        <f>E5+E13+E15+E19+E24+E28+E30+E37+E40+E44+E50+E55+E58+E60</f>
        <v>9979621.7999999989</v>
      </c>
      <c r="F4" s="7">
        <f t="shared" ref="F4:F61" si="0">E4/C4*100</f>
        <v>99.40523534025499</v>
      </c>
      <c r="G4" s="30">
        <f t="shared" ref="G4:G61" si="1">E4/D4*100</f>
        <v>95.673971932468589</v>
      </c>
    </row>
    <row r="5" spans="1:7" ht="21" customHeight="1" x14ac:dyDescent="0.25">
      <c r="A5" s="4" t="s">
        <v>73</v>
      </c>
      <c r="B5" s="4" t="s">
        <v>74</v>
      </c>
      <c r="C5" s="27">
        <f>C7+C8+C9+C10+C11+C12+C6</f>
        <v>355047.19999999995</v>
      </c>
      <c r="D5" s="27">
        <f t="shared" ref="D5:E5" si="2">D7+D8+D9+D10+D11+D12+D6</f>
        <v>263860.7</v>
      </c>
      <c r="E5" s="27">
        <f t="shared" si="2"/>
        <v>263332.60000000003</v>
      </c>
      <c r="F5" s="11">
        <f t="shared" si="0"/>
        <v>74.168335928293487</v>
      </c>
      <c r="G5" s="31">
        <f t="shared" si="1"/>
        <v>99.799856515199124</v>
      </c>
    </row>
    <row r="6" spans="1:7" ht="75" x14ac:dyDescent="0.25">
      <c r="A6" s="32" t="s">
        <v>75</v>
      </c>
      <c r="B6" s="32" t="s">
        <v>76</v>
      </c>
      <c r="C6" s="33">
        <v>0</v>
      </c>
      <c r="D6" s="33">
        <v>111.9</v>
      </c>
      <c r="E6" s="33">
        <v>111.9</v>
      </c>
      <c r="F6" s="17" t="e">
        <f t="shared" si="0"/>
        <v>#DIV/0!</v>
      </c>
      <c r="G6" s="34">
        <f t="shared" si="1"/>
        <v>100</v>
      </c>
    </row>
    <row r="7" spans="1:7" ht="75" x14ac:dyDescent="0.25">
      <c r="A7" s="32" t="s">
        <v>77</v>
      </c>
      <c r="B7" s="32" t="s">
        <v>78</v>
      </c>
      <c r="C7" s="33">
        <v>177493.5</v>
      </c>
      <c r="D7" s="35">
        <v>213354.8</v>
      </c>
      <c r="E7" s="35">
        <v>213239.6</v>
      </c>
      <c r="F7" s="17">
        <f t="shared" si="0"/>
        <v>120.13938538594371</v>
      </c>
      <c r="G7" s="34">
        <f t="shared" si="1"/>
        <v>99.946005433203283</v>
      </c>
    </row>
    <row r="8" spans="1:7" x14ac:dyDescent="0.25">
      <c r="A8" s="32" t="s">
        <v>79</v>
      </c>
      <c r="B8" s="32" t="s">
        <v>80</v>
      </c>
      <c r="C8" s="33">
        <v>10.8</v>
      </c>
      <c r="D8" s="35">
        <v>10.8</v>
      </c>
      <c r="E8" s="35">
        <v>10.8</v>
      </c>
      <c r="F8" s="17">
        <f t="shared" si="0"/>
        <v>100</v>
      </c>
      <c r="G8" s="34">
        <f t="shared" si="1"/>
        <v>100</v>
      </c>
    </row>
    <row r="9" spans="1:7" ht="60" x14ac:dyDescent="0.25">
      <c r="A9" s="32" t="s">
        <v>81</v>
      </c>
      <c r="B9" s="32" t="s">
        <v>82</v>
      </c>
      <c r="C9" s="33">
        <v>43152.9</v>
      </c>
      <c r="D9" s="35">
        <v>36875.300000000003</v>
      </c>
      <c r="E9" s="35">
        <v>36875.300000000003</v>
      </c>
      <c r="F9" s="17">
        <f t="shared" si="0"/>
        <v>85.452657874673548</v>
      </c>
      <c r="G9" s="34">
        <f t="shared" si="1"/>
        <v>100</v>
      </c>
    </row>
    <row r="10" spans="1:7" ht="30" x14ac:dyDescent="0.25">
      <c r="A10" s="32" t="s">
        <v>83</v>
      </c>
      <c r="B10" s="32" t="s">
        <v>84</v>
      </c>
      <c r="C10" s="33">
        <v>20443</v>
      </c>
      <c r="D10" s="35">
        <v>0</v>
      </c>
      <c r="E10" s="35">
        <v>0</v>
      </c>
      <c r="F10" s="17">
        <f t="shared" si="0"/>
        <v>0</v>
      </c>
      <c r="G10" s="34" t="e">
        <f t="shared" si="1"/>
        <v>#DIV/0!</v>
      </c>
    </row>
    <row r="11" spans="1:7" x14ac:dyDescent="0.25">
      <c r="A11" s="32" t="s">
        <v>85</v>
      </c>
      <c r="B11" s="32" t="s">
        <v>86</v>
      </c>
      <c r="C11" s="33">
        <v>100000</v>
      </c>
      <c r="D11" s="35">
        <v>200</v>
      </c>
      <c r="E11" s="35">
        <v>0</v>
      </c>
      <c r="F11" s="17">
        <f t="shared" si="0"/>
        <v>0</v>
      </c>
      <c r="G11" s="34">
        <v>0</v>
      </c>
    </row>
    <row r="12" spans="1:7" x14ac:dyDescent="0.25">
      <c r="A12" s="32" t="s">
        <v>87</v>
      </c>
      <c r="B12" s="32" t="s">
        <v>88</v>
      </c>
      <c r="C12" s="33">
        <v>13947</v>
      </c>
      <c r="D12" s="35">
        <v>13307.9</v>
      </c>
      <c r="E12" s="35">
        <v>13095</v>
      </c>
      <c r="F12" s="17">
        <f t="shared" si="0"/>
        <v>93.891159389115941</v>
      </c>
      <c r="G12" s="34">
        <f t="shared" si="1"/>
        <v>98.400198378406813</v>
      </c>
    </row>
    <row r="13" spans="1:7" x14ac:dyDescent="0.25">
      <c r="A13" s="4" t="s">
        <v>89</v>
      </c>
      <c r="B13" s="4" t="s">
        <v>90</v>
      </c>
      <c r="C13" s="27">
        <f>C14</f>
        <v>200</v>
      </c>
      <c r="D13" s="27">
        <f t="shared" ref="D13:E13" si="3">D14</f>
        <v>338.9</v>
      </c>
      <c r="E13" s="27">
        <f t="shared" si="3"/>
        <v>306.2</v>
      </c>
      <c r="F13" s="11">
        <f t="shared" si="0"/>
        <v>153.1</v>
      </c>
      <c r="G13" s="36">
        <f t="shared" si="1"/>
        <v>90.351136028326934</v>
      </c>
    </row>
    <row r="14" spans="1:7" x14ac:dyDescent="0.25">
      <c r="A14" s="32" t="s">
        <v>91</v>
      </c>
      <c r="B14" s="32" t="s">
        <v>92</v>
      </c>
      <c r="C14" s="33">
        <v>200</v>
      </c>
      <c r="D14" s="35">
        <v>338.9</v>
      </c>
      <c r="E14" s="35">
        <v>306.2</v>
      </c>
      <c r="F14" s="17">
        <f t="shared" si="0"/>
        <v>153.1</v>
      </c>
      <c r="G14" s="34">
        <f t="shared" si="1"/>
        <v>90.351136028326934</v>
      </c>
    </row>
    <row r="15" spans="1:7" ht="28.5" x14ac:dyDescent="0.25">
      <c r="A15" s="4" t="s">
        <v>93</v>
      </c>
      <c r="B15" s="4" t="s">
        <v>94</v>
      </c>
      <c r="C15" s="27">
        <f>C16+C17+C18</f>
        <v>19277.8</v>
      </c>
      <c r="D15" s="27">
        <f>D16+D17+D18</f>
        <v>22169.699999999997</v>
      </c>
      <c r="E15" s="27">
        <f>E16+E17+E18</f>
        <v>21914.800000000003</v>
      </c>
      <c r="F15" s="11">
        <f t="shared" si="0"/>
        <v>113.67894676778472</v>
      </c>
      <c r="G15" s="36">
        <f t="shared" si="1"/>
        <v>98.850232524571851</v>
      </c>
    </row>
    <row r="16" spans="1:7" x14ac:dyDescent="0.25">
      <c r="A16" s="32" t="s">
        <v>95</v>
      </c>
      <c r="B16" s="32" t="s">
        <v>96</v>
      </c>
      <c r="C16" s="33">
        <v>3105</v>
      </c>
      <c r="D16" s="35">
        <v>3353.5</v>
      </c>
      <c r="E16" s="35">
        <v>3353.5</v>
      </c>
      <c r="F16" s="17">
        <f t="shared" si="0"/>
        <v>108.00322061191628</v>
      </c>
      <c r="G16" s="34">
        <f t="shared" si="1"/>
        <v>100</v>
      </c>
    </row>
    <row r="17" spans="1:7" ht="60" x14ac:dyDescent="0.25">
      <c r="A17" s="32" t="s">
        <v>97</v>
      </c>
      <c r="B17" s="32" t="s">
        <v>98</v>
      </c>
      <c r="C17" s="33">
        <v>315</v>
      </c>
      <c r="D17" s="35">
        <v>4122.3999999999996</v>
      </c>
      <c r="E17" s="35">
        <v>3867.6</v>
      </c>
      <c r="F17" s="17">
        <f t="shared" si="0"/>
        <v>1227.8095238095239</v>
      </c>
      <c r="G17" s="34">
        <f t="shared" si="1"/>
        <v>93.819134484766167</v>
      </c>
    </row>
    <row r="18" spans="1:7" ht="45" x14ac:dyDescent="0.25">
      <c r="A18" s="32" t="s">
        <v>99</v>
      </c>
      <c r="B18" s="32" t="s">
        <v>100</v>
      </c>
      <c r="C18" s="33">
        <v>15857.8</v>
      </c>
      <c r="D18" s="35">
        <v>14693.8</v>
      </c>
      <c r="E18" s="35">
        <v>14693.7</v>
      </c>
      <c r="F18" s="17">
        <f t="shared" si="0"/>
        <v>92.65913304493688</v>
      </c>
      <c r="G18" s="34">
        <f t="shared" si="1"/>
        <v>99.999319440852616</v>
      </c>
    </row>
    <row r="19" spans="1:7" ht="25.5" customHeight="1" x14ac:dyDescent="0.25">
      <c r="A19" s="4" t="s">
        <v>101</v>
      </c>
      <c r="B19" s="4" t="s">
        <v>102</v>
      </c>
      <c r="C19" s="27">
        <f>C20+C21+C22+C23</f>
        <v>1490343.6</v>
      </c>
      <c r="D19" s="27">
        <f>D20+D21+D22+D23</f>
        <v>1503111.8</v>
      </c>
      <c r="E19" s="27">
        <f>E20+E21+E22+E23</f>
        <v>1285024.6000000001</v>
      </c>
      <c r="F19" s="11">
        <f t="shared" si="0"/>
        <v>86.223378286725293</v>
      </c>
      <c r="G19" s="36">
        <f t="shared" si="1"/>
        <v>85.49095283531139</v>
      </c>
    </row>
    <row r="20" spans="1:7" x14ac:dyDescent="0.25">
      <c r="A20" s="32" t="s">
        <v>103</v>
      </c>
      <c r="B20" s="32" t="s">
        <v>104</v>
      </c>
      <c r="C20" s="33">
        <v>2077.9</v>
      </c>
      <c r="D20" s="35">
        <v>2077.9</v>
      </c>
      <c r="E20" s="35">
        <v>850</v>
      </c>
      <c r="F20" s="17">
        <f t="shared" si="0"/>
        <v>40.906684633524229</v>
      </c>
      <c r="G20" s="34">
        <f t="shared" si="1"/>
        <v>40.906684633524229</v>
      </c>
    </row>
    <row r="21" spans="1:7" hidden="1" x14ac:dyDescent="0.25">
      <c r="A21" s="32" t="s">
        <v>105</v>
      </c>
      <c r="B21" s="32" t="s">
        <v>106</v>
      </c>
      <c r="C21" s="33"/>
      <c r="D21" s="35"/>
      <c r="E21" s="35"/>
      <c r="F21" s="17" t="e">
        <f t="shared" si="0"/>
        <v>#DIV/0!</v>
      </c>
      <c r="G21" s="34" t="e">
        <f t="shared" si="1"/>
        <v>#DIV/0!</v>
      </c>
    </row>
    <row r="22" spans="1:7" x14ac:dyDescent="0.25">
      <c r="A22" s="32" t="s">
        <v>107</v>
      </c>
      <c r="B22" s="32" t="s">
        <v>108</v>
      </c>
      <c r="C22" s="33">
        <v>1133034.1000000001</v>
      </c>
      <c r="D22" s="35">
        <v>1241916.6000000001</v>
      </c>
      <c r="E22" s="35">
        <v>1028504</v>
      </c>
      <c r="F22" s="17">
        <f t="shared" si="0"/>
        <v>90.774320031497723</v>
      </c>
      <c r="G22" s="34">
        <f t="shared" si="1"/>
        <v>82.815867023598841</v>
      </c>
    </row>
    <row r="23" spans="1:7" ht="30" x14ac:dyDescent="0.25">
      <c r="A23" s="32" t="s">
        <v>109</v>
      </c>
      <c r="B23" s="32" t="s">
        <v>110</v>
      </c>
      <c r="C23" s="33">
        <v>355231.6</v>
      </c>
      <c r="D23" s="35">
        <v>259117.3</v>
      </c>
      <c r="E23" s="35">
        <v>255670.6</v>
      </c>
      <c r="F23" s="17">
        <f t="shared" si="0"/>
        <v>71.972932588204429</v>
      </c>
      <c r="G23" s="34">
        <f t="shared" si="1"/>
        <v>98.66983022746841</v>
      </c>
    </row>
    <row r="24" spans="1:7" ht="20.25" customHeight="1" x14ac:dyDescent="0.25">
      <c r="A24" s="4" t="s">
        <v>111</v>
      </c>
      <c r="B24" s="4" t="s">
        <v>112</v>
      </c>
      <c r="C24" s="27">
        <f>C25+C26+C27</f>
        <v>520221.5</v>
      </c>
      <c r="D24" s="27">
        <f>D25+D26+D27</f>
        <v>493299.3</v>
      </c>
      <c r="E24" s="27">
        <f>E25+E26+E27</f>
        <v>424370.4</v>
      </c>
      <c r="F24" s="11">
        <f t="shared" si="0"/>
        <v>81.574944518825149</v>
      </c>
      <c r="G24" s="36">
        <f t="shared" si="1"/>
        <v>86.026961724859547</v>
      </c>
    </row>
    <row r="25" spans="1:7" x14ac:dyDescent="0.25">
      <c r="A25" s="32" t="s">
        <v>113</v>
      </c>
      <c r="B25" s="32" t="s">
        <v>114</v>
      </c>
      <c r="C25" s="33">
        <v>3612</v>
      </c>
      <c r="D25" s="35">
        <v>4205.3</v>
      </c>
      <c r="E25" s="35">
        <v>3347.7</v>
      </c>
      <c r="F25" s="17">
        <f t="shared" si="0"/>
        <v>92.682724252491681</v>
      </c>
      <c r="G25" s="34">
        <f t="shared" si="1"/>
        <v>79.606686799990484</v>
      </c>
    </row>
    <row r="26" spans="1:7" x14ac:dyDescent="0.25">
      <c r="A26" s="32" t="s">
        <v>115</v>
      </c>
      <c r="B26" s="32" t="s">
        <v>116</v>
      </c>
      <c r="C26" s="33">
        <v>3528.7</v>
      </c>
      <c r="D26" s="35">
        <v>2724.9</v>
      </c>
      <c r="E26" s="35">
        <v>2535</v>
      </c>
      <c r="F26" s="17">
        <f t="shared" si="0"/>
        <v>71.83948763000538</v>
      </c>
      <c r="G26" s="34">
        <f t="shared" si="1"/>
        <v>93.030936915116143</v>
      </c>
    </row>
    <row r="27" spans="1:7" x14ac:dyDescent="0.25">
      <c r="A27" s="32" t="s">
        <v>117</v>
      </c>
      <c r="B27" s="32" t="s">
        <v>118</v>
      </c>
      <c r="C27" s="33">
        <v>513080.8</v>
      </c>
      <c r="D27" s="35">
        <v>486369.1</v>
      </c>
      <c r="E27" s="35">
        <v>418487.7</v>
      </c>
      <c r="F27" s="17">
        <f t="shared" si="0"/>
        <v>81.563703026891673</v>
      </c>
      <c r="G27" s="34">
        <f t="shared" si="1"/>
        <v>86.043233420873165</v>
      </c>
    </row>
    <row r="28" spans="1:7" ht="19.5" customHeight="1" x14ac:dyDescent="0.25">
      <c r="A28" s="4" t="s">
        <v>119</v>
      </c>
      <c r="B28" s="4" t="s">
        <v>120</v>
      </c>
      <c r="C28" s="27">
        <f>C29</f>
        <v>1029</v>
      </c>
      <c r="D28" s="27">
        <f t="shared" ref="D28:G28" si="4">D29</f>
        <v>1029</v>
      </c>
      <c r="E28" s="27">
        <f t="shared" si="4"/>
        <v>1027.5</v>
      </c>
      <c r="F28" s="27">
        <f t="shared" si="4"/>
        <v>99.854227405247812</v>
      </c>
      <c r="G28" s="27">
        <f t="shared" si="4"/>
        <v>99.854227405247812</v>
      </c>
    </row>
    <row r="29" spans="1:7" ht="30" x14ac:dyDescent="0.25">
      <c r="A29" s="32" t="s">
        <v>121</v>
      </c>
      <c r="B29" s="32" t="s">
        <v>122</v>
      </c>
      <c r="C29" s="33">
        <v>1029</v>
      </c>
      <c r="D29" s="35">
        <v>1029</v>
      </c>
      <c r="E29" s="35">
        <v>1027.5</v>
      </c>
      <c r="F29" s="17">
        <f t="shared" si="0"/>
        <v>99.854227405247812</v>
      </c>
      <c r="G29" s="34">
        <f>E29/D29*100</f>
        <v>99.854227405247812</v>
      </c>
    </row>
    <row r="30" spans="1:7" ht="18" customHeight="1" x14ac:dyDescent="0.25">
      <c r="A30" s="4" t="s">
        <v>123</v>
      </c>
      <c r="B30" s="4" t="s">
        <v>124</v>
      </c>
      <c r="C30" s="27">
        <f>C31+C32+C33+C35+C36+C34</f>
        <v>5583801.5999999996</v>
      </c>
      <c r="D30" s="27">
        <f>D31+D32+D33+D35+D36+D34</f>
        <v>5788097.7000000002</v>
      </c>
      <c r="E30" s="27">
        <f>E31+E32+E33+E35+E36+E34</f>
        <v>5648828</v>
      </c>
      <c r="F30" s="11">
        <f t="shared" si="0"/>
        <v>101.16455427069614</v>
      </c>
      <c r="G30" s="36">
        <f t="shared" si="1"/>
        <v>97.593860587391262</v>
      </c>
    </row>
    <row r="31" spans="1:7" x14ac:dyDescent="0.25">
      <c r="A31" s="32" t="s">
        <v>125</v>
      </c>
      <c r="B31" s="32" t="s">
        <v>126</v>
      </c>
      <c r="C31" s="33">
        <v>1366821.8</v>
      </c>
      <c r="D31" s="35">
        <v>1344631.4</v>
      </c>
      <c r="E31" s="35">
        <v>1311533</v>
      </c>
      <c r="F31" s="17">
        <f t="shared" si="0"/>
        <v>95.954937212736866</v>
      </c>
      <c r="G31" s="37">
        <f>E31/D31*100</f>
        <v>97.538477831173665</v>
      </c>
    </row>
    <row r="32" spans="1:7" x14ac:dyDescent="0.25">
      <c r="A32" s="32" t="s">
        <v>127</v>
      </c>
      <c r="B32" s="32" t="s">
        <v>128</v>
      </c>
      <c r="C32" s="33">
        <v>3751844.8</v>
      </c>
      <c r="D32" s="35">
        <v>3731963.2</v>
      </c>
      <c r="E32" s="35">
        <v>3626310.4</v>
      </c>
      <c r="F32" s="17">
        <f t="shared" si="0"/>
        <v>96.654062023034655</v>
      </c>
      <c r="G32" s="34">
        <f t="shared" si="1"/>
        <v>97.168975299649247</v>
      </c>
    </row>
    <row r="33" spans="1:7" x14ac:dyDescent="0.25">
      <c r="A33" s="32" t="s">
        <v>129</v>
      </c>
      <c r="B33" s="32" t="s">
        <v>130</v>
      </c>
      <c r="C33" s="33">
        <v>300245</v>
      </c>
      <c r="D33" s="35">
        <v>311950.8</v>
      </c>
      <c r="E33" s="35">
        <v>311950.8</v>
      </c>
      <c r="F33" s="17">
        <f t="shared" si="0"/>
        <v>103.89874935469365</v>
      </c>
      <c r="G33" s="37">
        <f t="shared" si="1"/>
        <v>100</v>
      </c>
    </row>
    <row r="34" spans="1:7" ht="45" x14ac:dyDescent="0.25">
      <c r="A34" s="32" t="s">
        <v>131</v>
      </c>
      <c r="B34" s="32" t="s">
        <v>132</v>
      </c>
      <c r="C34" s="33">
        <v>200</v>
      </c>
      <c r="D34" s="35">
        <v>196.2</v>
      </c>
      <c r="E34" s="35">
        <v>184.2</v>
      </c>
      <c r="F34" s="17">
        <f t="shared" si="0"/>
        <v>92.1</v>
      </c>
      <c r="G34" s="37">
        <f t="shared" si="1"/>
        <v>93.883792048929664</v>
      </c>
    </row>
    <row r="35" spans="1:7" x14ac:dyDescent="0.25">
      <c r="A35" s="32" t="s">
        <v>133</v>
      </c>
      <c r="B35" s="32" t="s">
        <v>134</v>
      </c>
      <c r="C35" s="33">
        <v>7442.2</v>
      </c>
      <c r="D35" s="35">
        <v>6789.7</v>
      </c>
      <c r="E35" s="35">
        <v>6676</v>
      </c>
      <c r="F35" s="17">
        <f t="shared" si="0"/>
        <v>89.704657225014103</v>
      </c>
      <c r="G35" s="34">
        <f t="shared" si="1"/>
        <v>98.325404657054065</v>
      </c>
    </row>
    <row r="36" spans="1:7" x14ac:dyDescent="0.25">
      <c r="A36" s="32" t="s">
        <v>135</v>
      </c>
      <c r="B36" s="32" t="s">
        <v>136</v>
      </c>
      <c r="C36" s="33">
        <v>157247.79999999999</v>
      </c>
      <c r="D36" s="35">
        <v>392566.4</v>
      </c>
      <c r="E36" s="35">
        <v>392173.6</v>
      </c>
      <c r="F36" s="17">
        <f t="shared" si="0"/>
        <v>249.39846535213849</v>
      </c>
      <c r="G36" s="34">
        <f t="shared" si="1"/>
        <v>99.899940494143152</v>
      </c>
    </row>
    <row r="37" spans="1:7" ht="21.75" customHeight="1" x14ac:dyDescent="0.25">
      <c r="A37" s="4" t="s">
        <v>137</v>
      </c>
      <c r="B37" s="4" t="s">
        <v>138</v>
      </c>
      <c r="C37" s="27">
        <f>C38+C39</f>
        <v>422362.9</v>
      </c>
      <c r="D37" s="27">
        <f>D38+D39</f>
        <v>404944.4</v>
      </c>
      <c r="E37" s="27">
        <f>E38+E39</f>
        <v>404894.4</v>
      </c>
      <c r="F37" s="11">
        <f t="shared" si="0"/>
        <v>95.86410170022036</v>
      </c>
      <c r="G37" s="36">
        <f t="shared" si="1"/>
        <v>99.987652625891357</v>
      </c>
    </row>
    <row r="38" spans="1:7" x14ac:dyDescent="0.25">
      <c r="A38" s="32" t="s">
        <v>139</v>
      </c>
      <c r="B38" s="32" t="s">
        <v>140</v>
      </c>
      <c r="C38" s="33">
        <v>378066</v>
      </c>
      <c r="D38" s="35">
        <v>373903.5</v>
      </c>
      <c r="E38" s="35">
        <v>373853.5</v>
      </c>
      <c r="F38" s="17">
        <f t="shared" si="0"/>
        <v>98.885776557532282</v>
      </c>
      <c r="G38" s="34">
        <f t="shared" si="1"/>
        <v>99.986627565668684</v>
      </c>
    </row>
    <row r="39" spans="1:7" ht="30" x14ac:dyDescent="0.25">
      <c r="A39" s="32" t="s">
        <v>141</v>
      </c>
      <c r="B39" s="32" t="s">
        <v>142</v>
      </c>
      <c r="C39" s="33">
        <v>44296.9</v>
      </c>
      <c r="D39" s="35">
        <v>31040.9</v>
      </c>
      <c r="E39" s="35">
        <v>31040.9</v>
      </c>
      <c r="F39" s="17">
        <f t="shared" si="0"/>
        <v>70.074655337055191</v>
      </c>
      <c r="G39" s="34">
        <f t="shared" si="1"/>
        <v>100</v>
      </c>
    </row>
    <row r="40" spans="1:7" ht="23.25" customHeight="1" x14ac:dyDescent="0.25">
      <c r="A40" s="4" t="s">
        <v>143</v>
      </c>
      <c r="B40" s="4" t="s">
        <v>144</v>
      </c>
      <c r="C40" s="27">
        <f>C41+C42+C43</f>
        <v>9831.2000000000007</v>
      </c>
      <c r="D40" s="27">
        <f>D41+D42+D43</f>
        <v>7654.3</v>
      </c>
      <c r="E40" s="27">
        <f>E41+E42+E43</f>
        <v>7448.0999999999995</v>
      </c>
      <c r="F40" s="17">
        <f t="shared" si="0"/>
        <v>75.759825860525666</v>
      </c>
      <c r="G40" s="36">
        <f t="shared" si="1"/>
        <v>97.306089387664443</v>
      </c>
    </row>
    <row r="41" spans="1:7" x14ac:dyDescent="0.25">
      <c r="A41" s="32" t="s">
        <v>145</v>
      </c>
      <c r="B41" s="32" t="s">
        <v>146</v>
      </c>
      <c r="C41" s="33">
        <v>5557.2</v>
      </c>
      <c r="D41" s="35">
        <v>5557.1</v>
      </c>
      <c r="E41" s="35">
        <v>5350.9</v>
      </c>
      <c r="F41" s="17">
        <f t="shared" si="0"/>
        <v>96.287698841143026</v>
      </c>
      <c r="G41" s="34">
        <f t="shared" si="1"/>
        <v>96.289431538032417</v>
      </c>
    </row>
    <row r="42" spans="1:7" x14ac:dyDescent="0.25">
      <c r="A42" s="32" t="s">
        <v>147</v>
      </c>
      <c r="B42" s="32" t="s">
        <v>148</v>
      </c>
      <c r="C42" s="33">
        <v>2124</v>
      </c>
      <c r="D42" s="35">
        <v>0</v>
      </c>
      <c r="E42" s="35">
        <v>0</v>
      </c>
      <c r="F42" s="17">
        <f t="shared" si="0"/>
        <v>0</v>
      </c>
      <c r="G42" s="34" t="e">
        <f t="shared" si="1"/>
        <v>#DIV/0!</v>
      </c>
    </row>
    <row r="43" spans="1:7" ht="30" x14ac:dyDescent="0.25">
      <c r="A43" s="32" t="s">
        <v>149</v>
      </c>
      <c r="B43" s="32" t="s">
        <v>150</v>
      </c>
      <c r="C43" s="33">
        <v>2150</v>
      </c>
      <c r="D43" s="35">
        <v>2097.1999999999998</v>
      </c>
      <c r="E43" s="35">
        <v>2097.1999999999998</v>
      </c>
      <c r="F43" s="17">
        <f t="shared" si="0"/>
        <v>97.544186046511612</v>
      </c>
      <c r="G43" s="34">
        <f t="shared" si="1"/>
        <v>100</v>
      </c>
    </row>
    <row r="44" spans="1:7" ht="24" customHeight="1" x14ac:dyDescent="0.25">
      <c r="A44" s="4" t="s">
        <v>151</v>
      </c>
      <c r="B44" s="4" t="s">
        <v>152</v>
      </c>
      <c r="C44" s="27">
        <f>C45+C46+C47+C48+C49</f>
        <v>1211162.4000000001</v>
      </c>
      <c r="D44" s="27">
        <f>D45+D46+D47+D48+D49</f>
        <v>1526582.1</v>
      </c>
      <c r="E44" s="27">
        <f>E45+E46+E47+E48+E49</f>
        <v>1502699.2</v>
      </c>
      <c r="F44" s="11">
        <f t="shared" si="0"/>
        <v>124.07082650518211</v>
      </c>
      <c r="G44" s="36">
        <f t="shared" si="1"/>
        <v>98.435531243291791</v>
      </c>
    </row>
    <row r="45" spans="1:7" x14ac:dyDescent="0.25">
      <c r="A45" s="32" t="s">
        <v>153</v>
      </c>
      <c r="B45" s="32" t="s">
        <v>154</v>
      </c>
      <c r="C45" s="33">
        <v>12517</v>
      </c>
      <c r="D45" s="35">
        <v>12276.8</v>
      </c>
      <c r="E45" s="35">
        <v>12261.1</v>
      </c>
      <c r="F45" s="17">
        <f t="shared" si="0"/>
        <v>97.955580410641531</v>
      </c>
      <c r="G45" s="34">
        <f t="shared" si="1"/>
        <v>99.872116512446254</v>
      </c>
    </row>
    <row r="46" spans="1:7" x14ac:dyDescent="0.25">
      <c r="A46" s="32" t="s">
        <v>155</v>
      </c>
      <c r="B46" s="32" t="s">
        <v>156</v>
      </c>
      <c r="C46" s="33">
        <v>90096.3</v>
      </c>
      <c r="D46" s="35">
        <v>86976.5</v>
      </c>
      <c r="E46" s="35">
        <v>86614.8</v>
      </c>
      <c r="F46" s="17">
        <f t="shared" si="0"/>
        <v>96.135801359212309</v>
      </c>
      <c r="G46" s="34">
        <f t="shared" si="1"/>
        <v>99.584140543710092</v>
      </c>
    </row>
    <row r="47" spans="1:7" x14ac:dyDescent="0.25">
      <c r="A47" s="32" t="s">
        <v>157</v>
      </c>
      <c r="B47" s="32" t="s">
        <v>158</v>
      </c>
      <c r="C47" s="33">
        <v>761167.3</v>
      </c>
      <c r="D47" s="35">
        <v>1051273.6000000001</v>
      </c>
      <c r="E47" s="35">
        <v>1035808.7</v>
      </c>
      <c r="F47" s="17">
        <f t="shared" si="0"/>
        <v>136.08160781473401</v>
      </c>
      <c r="G47" s="34">
        <f t="shared" si="1"/>
        <v>98.528936710671687</v>
      </c>
    </row>
    <row r="48" spans="1:7" x14ac:dyDescent="0.25">
      <c r="A48" s="32" t="s">
        <v>159</v>
      </c>
      <c r="B48" s="32" t="s">
        <v>160</v>
      </c>
      <c r="C48" s="33">
        <v>273450</v>
      </c>
      <c r="D48" s="35">
        <v>274186</v>
      </c>
      <c r="E48" s="35">
        <v>268858.5</v>
      </c>
      <c r="F48" s="17">
        <f t="shared" si="0"/>
        <v>98.320899616017556</v>
      </c>
      <c r="G48" s="34">
        <f t="shared" si="1"/>
        <v>98.056975921454779</v>
      </c>
    </row>
    <row r="49" spans="1:7" ht="30" x14ac:dyDescent="0.25">
      <c r="A49" s="32" t="s">
        <v>161</v>
      </c>
      <c r="B49" s="32" t="s">
        <v>162</v>
      </c>
      <c r="C49" s="33">
        <v>73931.8</v>
      </c>
      <c r="D49" s="35">
        <v>101869.2</v>
      </c>
      <c r="E49" s="35">
        <v>99156.1</v>
      </c>
      <c r="F49" s="17">
        <f t="shared" si="0"/>
        <v>134.11833608812447</v>
      </c>
      <c r="G49" s="34">
        <f t="shared" si="1"/>
        <v>97.33668272647671</v>
      </c>
    </row>
    <row r="50" spans="1:7" ht="21.75" customHeight="1" x14ac:dyDescent="0.25">
      <c r="A50" s="4" t="s">
        <v>163</v>
      </c>
      <c r="B50" s="38" t="s">
        <v>164</v>
      </c>
      <c r="C50" s="27">
        <f>C52+C53+C54+C51</f>
        <v>176639.5</v>
      </c>
      <c r="D50" s="27">
        <f t="shared" ref="D50:E50" si="5">D52+D53+D54+D51</f>
        <v>154638.5</v>
      </c>
      <c r="E50" s="27">
        <f t="shared" si="5"/>
        <v>154638.5</v>
      </c>
      <c r="F50" s="11">
        <f t="shared" si="0"/>
        <v>87.544688475680701</v>
      </c>
      <c r="G50" s="31">
        <f t="shared" si="1"/>
        <v>100</v>
      </c>
    </row>
    <row r="51" spans="1:7" x14ac:dyDescent="0.25">
      <c r="A51" s="39" t="s">
        <v>165</v>
      </c>
      <c r="B51" s="40" t="s">
        <v>166</v>
      </c>
      <c r="C51" s="41">
        <v>141076.5</v>
      </c>
      <c r="D51" s="35">
        <v>121946.8</v>
      </c>
      <c r="E51" s="35">
        <v>121946.8</v>
      </c>
      <c r="F51" s="17">
        <f t="shared" ref="F51:F53" si="6">E51/C51*100</f>
        <v>86.440193795564824</v>
      </c>
      <c r="G51" s="34">
        <f t="shared" ref="G51:G53" si="7">E51/D51*100</f>
        <v>100</v>
      </c>
    </row>
    <row r="52" spans="1:7" x14ac:dyDescent="0.25">
      <c r="A52" s="39" t="s">
        <v>167</v>
      </c>
      <c r="B52" s="40" t="s">
        <v>168</v>
      </c>
      <c r="C52" s="41">
        <v>100</v>
      </c>
      <c r="D52" s="35">
        <v>91.8</v>
      </c>
      <c r="E52" s="35">
        <v>91.8</v>
      </c>
      <c r="F52" s="17">
        <f t="shared" si="6"/>
        <v>91.8</v>
      </c>
      <c r="G52" s="34">
        <f t="shared" si="7"/>
        <v>100</v>
      </c>
    </row>
    <row r="53" spans="1:7" x14ac:dyDescent="0.25">
      <c r="A53" s="39" t="s">
        <v>169</v>
      </c>
      <c r="B53" s="39" t="s">
        <v>170</v>
      </c>
      <c r="C53" s="41">
        <v>27270.2</v>
      </c>
      <c r="D53" s="35">
        <v>28396</v>
      </c>
      <c r="E53" s="35">
        <v>28396</v>
      </c>
      <c r="F53" s="17">
        <f t="shared" si="6"/>
        <v>104.12831589060585</v>
      </c>
      <c r="G53" s="34">
        <f t="shared" si="7"/>
        <v>100</v>
      </c>
    </row>
    <row r="54" spans="1:7" ht="30" x14ac:dyDescent="0.25">
      <c r="A54" s="39" t="s">
        <v>171</v>
      </c>
      <c r="B54" s="39" t="s">
        <v>172</v>
      </c>
      <c r="C54" s="33">
        <v>8192.7999999999993</v>
      </c>
      <c r="D54" s="35">
        <v>4203.8999999999996</v>
      </c>
      <c r="E54" s="35">
        <v>4203.8999999999996</v>
      </c>
      <c r="F54" s="17">
        <f t="shared" si="0"/>
        <v>51.312127721902158</v>
      </c>
      <c r="G54" s="34">
        <f t="shared" si="1"/>
        <v>100</v>
      </c>
    </row>
    <row r="55" spans="1:7" ht="22.5" customHeight="1" x14ac:dyDescent="0.25">
      <c r="A55" s="4" t="s">
        <v>173</v>
      </c>
      <c r="B55" s="38" t="s">
        <v>174</v>
      </c>
      <c r="C55" s="27">
        <f>C56+C57</f>
        <v>3160</v>
      </c>
      <c r="D55" s="27">
        <f>D56+D57</f>
        <v>3567</v>
      </c>
      <c r="E55" s="27">
        <f>E56+E57</f>
        <v>3567</v>
      </c>
      <c r="F55" s="11">
        <f t="shared" si="0"/>
        <v>112.87974683544304</v>
      </c>
      <c r="G55" s="36">
        <f t="shared" si="1"/>
        <v>100</v>
      </c>
    </row>
    <row r="56" spans="1:7" x14ac:dyDescent="0.25">
      <c r="A56" s="32" t="s">
        <v>175</v>
      </c>
      <c r="B56" s="32" t="s">
        <v>176</v>
      </c>
      <c r="C56" s="33">
        <v>2245</v>
      </c>
      <c r="D56" s="35">
        <v>2652</v>
      </c>
      <c r="E56" s="35">
        <v>2652</v>
      </c>
      <c r="F56" s="17">
        <f t="shared" si="0"/>
        <v>118.12917594654789</v>
      </c>
      <c r="G56" s="34">
        <f t="shared" si="1"/>
        <v>100</v>
      </c>
    </row>
    <row r="57" spans="1:7" ht="30" x14ac:dyDescent="0.25">
      <c r="A57" s="32" t="s">
        <v>177</v>
      </c>
      <c r="B57" s="32" t="s">
        <v>178</v>
      </c>
      <c r="C57" s="33">
        <v>915</v>
      </c>
      <c r="D57" s="35">
        <v>915</v>
      </c>
      <c r="E57" s="35">
        <v>915</v>
      </c>
      <c r="F57" s="17">
        <f t="shared" si="0"/>
        <v>100</v>
      </c>
      <c r="G57" s="34">
        <f t="shared" si="1"/>
        <v>100</v>
      </c>
    </row>
    <row r="58" spans="1:7" ht="28.5" x14ac:dyDescent="0.25">
      <c r="A58" s="4" t="s">
        <v>179</v>
      </c>
      <c r="B58" s="38" t="s">
        <v>180</v>
      </c>
      <c r="C58" s="27">
        <f>C59</f>
        <v>5000</v>
      </c>
      <c r="D58" s="27">
        <f t="shared" ref="D58:E60" si="8">D59</f>
        <v>0</v>
      </c>
      <c r="E58" s="27">
        <f t="shared" si="8"/>
        <v>0</v>
      </c>
      <c r="F58" s="11">
        <v>0</v>
      </c>
      <c r="G58" s="36">
        <v>0</v>
      </c>
    </row>
    <row r="59" spans="1:7" ht="30" x14ac:dyDescent="0.25">
      <c r="A59" s="32" t="s">
        <v>181</v>
      </c>
      <c r="B59" s="32" t="s">
        <v>182</v>
      </c>
      <c r="C59" s="33">
        <v>5000</v>
      </c>
      <c r="D59" s="33">
        <v>0</v>
      </c>
      <c r="E59" s="33">
        <v>0</v>
      </c>
      <c r="F59" s="17">
        <f t="shared" si="0"/>
        <v>0</v>
      </c>
      <c r="G59" s="34">
        <v>0</v>
      </c>
    </row>
    <row r="60" spans="1:7" ht="42.75" x14ac:dyDescent="0.25">
      <c r="A60" s="4" t="s">
        <v>183</v>
      </c>
      <c r="B60" s="38" t="s">
        <v>184</v>
      </c>
      <c r="C60" s="27">
        <f>C61</f>
        <v>241255.5</v>
      </c>
      <c r="D60" s="27">
        <f t="shared" si="8"/>
        <v>261570.5</v>
      </c>
      <c r="E60" s="27">
        <f>E61</f>
        <v>261570.5</v>
      </c>
      <c r="F60" s="11">
        <f t="shared" si="0"/>
        <v>108.42053341789099</v>
      </c>
      <c r="G60" s="36">
        <f t="shared" si="1"/>
        <v>100</v>
      </c>
    </row>
    <row r="61" spans="1:7" ht="45" x14ac:dyDescent="0.25">
      <c r="A61" s="32" t="s">
        <v>185</v>
      </c>
      <c r="B61" s="32" t="s">
        <v>186</v>
      </c>
      <c r="C61" s="33">
        <v>241255.5</v>
      </c>
      <c r="D61" s="35">
        <v>261570.5</v>
      </c>
      <c r="E61" s="35">
        <v>261570.5</v>
      </c>
      <c r="F61" s="17">
        <f t="shared" si="0"/>
        <v>108.42053341789099</v>
      </c>
      <c r="G61" s="34">
        <f t="shared" si="1"/>
        <v>100</v>
      </c>
    </row>
  </sheetData>
  <mergeCells count="3">
    <mergeCell ref="A1:G1"/>
    <mergeCell ref="A2:G2"/>
    <mergeCell ref="A4:B4"/>
  </mergeCells>
  <pageMargins left="0.17" right="0.23000000000000004" top="0.18000000000000005" bottom="0.17" header="0.3" footer="0.3"/>
  <pageSetup paperSize="9" scale="67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workbookViewId="0">
      <selection activeCell="C12" sqref="C12"/>
    </sheetView>
  </sheetViews>
  <sheetFormatPr defaultRowHeight="15" x14ac:dyDescent="0.25"/>
  <cols>
    <col min="1" max="1" width="24.140625" customWidth="1"/>
    <col min="2" max="2" width="31.5703125" customWidth="1"/>
    <col min="3" max="3" width="36.7109375" customWidth="1"/>
    <col min="4" max="4" width="18.5703125" customWidth="1"/>
    <col min="5" max="5" width="18" customWidth="1"/>
    <col min="6" max="6" width="17.5703125" style="42" customWidth="1"/>
  </cols>
  <sheetData>
    <row r="1" spans="1:7" x14ac:dyDescent="0.25">
      <c r="A1" s="58" t="s">
        <v>187</v>
      </c>
      <c r="B1" s="58"/>
      <c r="C1" s="58"/>
      <c r="D1" s="58"/>
      <c r="E1" s="58"/>
      <c r="F1" s="58"/>
    </row>
    <row r="2" spans="1:7" x14ac:dyDescent="0.25">
      <c r="A2" s="58"/>
      <c r="B2" s="58"/>
      <c r="C2" s="58"/>
      <c r="D2" s="58"/>
      <c r="E2" s="58"/>
      <c r="F2" s="58"/>
    </row>
    <row r="3" spans="1:7" x14ac:dyDescent="0.25">
      <c r="A3" s="58"/>
      <c r="B3" s="58"/>
      <c r="C3" s="58"/>
      <c r="D3" s="58"/>
      <c r="E3" s="58"/>
      <c r="F3" s="58"/>
    </row>
    <row r="4" spans="1:7" ht="15.75" x14ac:dyDescent="0.25">
      <c r="A4" s="43"/>
      <c r="B4" s="43"/>
      <c r="C4" s="43"/>
      <c r="D4" s="43"/>
      <c r="E4" s="43"/>
      <c r="F4" s="44" t="s">
        <v>188</v>
      </c>
    </row>
    <row r="5" spans="1:7" ht="71.25" x14ac:dyDescent="0.25">
      <c r="A5" s="3" t="s">
        <v>1</v>
      </c>
      <c r="B5" s="3" t="s">
        <v>189</v>
      </c>
      <c r="C5" s="3" t="s">
        <v>190</v>
      </c>
      <c r="D5" s="3" t="s">
        <v>191</v>
      </c>
      <c r="E5" s="3" t="s">
        <v>192</v>
      </c>
      <c r="F5" s="3" t="s">
        <v>193</v>
      </c>
    </row>
    <row r="6" spans="1:7" ht="26.25" customHeight="1" x14ac:dyDescent="0.25">
      <c r="A6" s="59" t="s">
        <v>194</v>
      </c>
      <c r="B6" s="60"/>
      <c r="C6" s="61"/>
      <c r="D6" s="27">
        <f>D7+D10+D13</f>
        <v>135712.70000000112</v>
      </c>
      <c r="E6" s="27">
        <f>E7+E10+E13</f>
        <v>8181.1000000014901</v>
      </c>
      <c r="F6" s="45">
        <f t="shared" ref="F6:F16" si="0">D6-E6</f>
        <v>127531.59999999963</v>
      </c>
    </row>
    <row r="7" spans="1:7" ht="28.5" x14ac:dyDescent="0.25">
      <c r="A7" s="3" t="s">
        <v>195</v>
      </c>
      <c r="B7" s="3">
        <v>861</v>
      </c>
      <c r="C7" s="3" t="s">
        <v>196</v>
      </c>
      <c r="D7" s="27">
        <f>D8+D9</f>
        <v>0</v>
      </c>
      <c r="E7" s="27">
        <f>E8+E9</f>
        <v>0</v>
      </c>
      <c r="F7" s="45">
        <f t="shared" si="0"/>
        <v>0</v>
      </c>
    </row>
    <row r="8" spans="1:7" ht="45" x14ac:dyDescent="0.25">
      <c r="A8" s="14" t="s">
        <v>197</v>
      </c>
      <c r="B8" s="18">
        <v>861</v>
      </c>
      <c r="C8" s="46" t="s">
        <v>198</v>
      </c>
      <c r="D8" s="33">
        <v>30000</v>
      </c>
      <c r="E8" s="33">
        <v>0</v>
      </c>
      <c r="F8" s="47">
        <f t="shared" si="0"/>
        <v>30000</v>
      </c>
    </row>
    <row r="9" spans="1:7" ht="60" x14ac:dyDescent="0.25">
      <c r="A9" s="14" t="s">
        <v>199</v>
      </c>
      <c r="B9" s="18">
        <v>861</v>
      </c>
      <c r="C9" s="46" t="s">
        <v>200</v>
      </c>
      <c r="D9" s="33">
        <v>-30000</v>
      </c>
      <c r="E9" s="33">
        <v>0</v>
      </c>
      <c r="F9" s="48">
        <f t="shared" si="0"/>
        <v>-30000</v>
      </c>
    </row>
    <row r="10" spans="1:7" ht="28.5" x14ac:dyDescent="0.25">
      <c r="A10" s="3" t="s">
        <v>201</v>
      </c>
      <c r="B10" s="3">
        <v>861</v>
      </c>
      <c r="C10" s="49" t="s">
        <v>202</v>
      </c>
      <c r="D10" s="27">
        <f>D11+D12</f>
        <v>135712.70000000112</v>
      </c>
      <c r="E10" s="27">
        <f>E11+E12</f>
        <v>8181.1000000014901</v>
      </c>
      <c r="F10" s="19">
        <f t="shared" si="0"/>
        <v>127531.59999999963</v>
      </c>
    </row>
    <row r="11" spans="1:7" ht="30" x14ac:dyDescent="0.25">
      <c r="A11" s="14" t="s">
        <v>203</v>
      </c>
      <c r="B11" s="18">
        <v>861</v>
      </c>
      <c r="C11" s="46" t="s">
        <v>204</v>
      </c>
      <c r="D11" s="33">
        <v>-10419151.199999999</v>
      </c>
      <c r="E11" s="50">
        <v>-10181548.699999999</v>
      </c>
      <c r="F11" s="48">
        <f t="shared" si="0"/>
        <v>-237602.5</v>
      </c>
      <c r="G11" s="51"/>
    </row>
    <row r="12" spans="1:7" ht="30" x14ac:dyDescent="0.25">
      <c r="A12" s="14" t="s">
        <v>205</v>
      </c>
      <c r="B12" s="18">
        <v>861</v>
      </c>
      <c r="C12" s="46" t="s">
        <v>206</v>
      </c>
      <c r="D12" s="33">
        <v>10554863.9</v>
      </c>
      <c r="E12" s="50">
        <v>10189729.800000001</v>
      </c>
      <c r="F12" s="48">
        <f t="shared" si="0"/>
        <v>365134.09999999963</v>
      </c>
    </row>
    <row r="13" spans="1:7" ht="42.75" x14ac:dyDescent="0.25">
      <c r="A13" s="3" t="s">
        <v>207</v>
      </c>
      <c r="B13" s="3">
        <v>861</v>
      </c>
      <c r="C13" s="49" t="s">
        <v>208</v>
      </c>
      <c r="D13" s="27">
        <f>D14</f>
        <v>0</v>
      </c>
      <c r="E13" s="27">
        <f>E14</f>
        <v>0</v>
      </c>
      <c r="F13" s="19">
        <f t="shared" si="0"/>
        <v>0</v>
      </c>
    </row>
    <row r="14" spans="1:7" ht="42.75" x14ac:dyDescent="0.25">
      <c r="A14" s="3" t="s">
        <v>209</v>
      </c>
      <c r="B14" s="3">
        <v>861</v>
      </c>
      <c r="C14" s="49" t="s">
        <v>210</v>
      </c>
      <c r="D14" s="27">
        <f>D15+D16</f>
        <v>0</v>
      </c>
      <c r="E14" s="27">
        <f>E15+E16</f>
        <v>0</v>
      </c>
      <c r="F14" s="19">
        <f t="shared" si="0"/>
        <v>0</v>
      </c>
    </row>
    <row r="15" spans="1:7" ht="75" x14ac:dyDescent="0.25">
      <c r="A15" s="14" t="s">
        <v>211</v>
      </c>
      <c r="B15" s="18">
        <v>861</v>
      </c>
      <c r="C15" s="46" t="s">
        <v>212</v>
      </c>
      <c r="D15" s="33">
        <v>-124000</v>
      </c>
      <c r="E15" s="50">
        <v>-18470.7</v>
      </c>
      <c r="F15" s="48">
        <f t="shared" si="0"/>
        <v>-105529.3</v>
      </c>
    </row>
    <row r="16" spans="1:7" ht="90" x14ac:dyDescent="0.25">
      <c r="A16" s="14" t="s">
        <v>213</v>
      </c>
      <c r="B16" s="18">
        <v>861</v>
      </c>
      <c r="C16" s="46" t="s">
        <v>214</v>
      </c>
      <c r="D16" s="33">
        <v>124000</v>
      </c>
      <c r="E16" s="50">
        <v>18470.7</v>
      </c>
      <c r="F16" s="48">
        <f t="shared" si="0"/>
        <v>105529.3</v>
      </c>
    </row>
  </sheetData>
  <mergeCells count="2">
    <mergeCell ref="A1:F3"/>
    <mergeCell ref="A6:C6"/>
  </mergeCells>
  <pageMargins left="0.21000000000000005" right="0.17" top="0.75" bottom="0.17" header="0.3" footer="0.3"/>
  <pageSetup paperSize="9" scale="68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 фин-я дефицита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 Леонова</dc:creator>
  <cp:lastModifiedBy>Оксана Леонова</cp:lastModifiedBy>
  <cp:revision>3</cp:revision>
  <dcterms:created xsi:type="dcterms:W3CDTF">2006-09-16T00:00:00Z</dcterms:created>
  <dcterms:modified xsi:type="dcterms:W3CDTF">2026-04-22T05:27:12Z</dcterms:modified>
</cp:coreProperties>
</file>