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ходы" sheetId="1" state="visible" r:id="rId1"/>
    <sheet name="Расходы" sheetId="2" state="visible" r:id="rId2"/>
    <sheet name="Источники фин-я дефицита" sheetId="3" state="visible" r:id="rId3"/>
  </sheets>
  <calcPr/>
</workbook>
</file>

<file path=xl/sharedStrings.xml><?xml version="1.0" encoding="utf-8"?>
<sst xmlns="http://schemas.openxmlformats.org/spreadsheetml/2006/main" count="223" uniqueCount="223">
  <si>
    <t xml:space="preserve">Сведения об исполнении доходов бюджета муниципального района «Белгородский район» Белгородской области 
за 2025 год в сравнении с запланированными значениями на соответствующий финансовый год и с соответствующим периодом прошлого года</t>
  </si>
  <si>
    <t xml:space="preserve">Код бюджетной классификации</t>
  </si>
  <si>
    <t xml:space="preserve">Наименование показателей</t>
  </si>
  <si>
    <t xml:space="preserve">Бюджетные назначения на 2025 г., тыс. руб.</t>
  </si>
  <si>
    <t xml:space="preserve">Фактическое исполнение за 2025 г., тыс. руб.</t>
  </si>
  <si>
    <t xml:space="preserve">% исполнения годового плана</t>
  </si>
  <si>
    <t xml:space="preserve">Фактическое исполнение за  2024, тыс. руб.</t>
  </si>
  <si>
    <t xml:space="preserve">Темпы роста
к соответствующему периоду прошлого года, %</t>
  </si>
  <si>
    <t xml:space="preserve">Доходы бюджета, всего</t>
  </si>
  <si>
    <t>1.00.00.00.0.00.0.000</t>
  </si>
  <si>
    <t xml:space="preserve">Налоговые и неналоговые доходы</t>
  </si>
  <si>
    <t>1.01.00.00.0.00.0.000</t>
  </si>
  <si>
    <t xml:space="preserve">Налоги на прибыль, доходы</t>
  </si>
  <si>
    <t>1.01.02.00.0.01.0.000</t>
  </si>
  <si>
    <t xml:space="preserve">Налог на доходы физических лиц</t>
  </si>
  <si>
    <t>1.03.00.00.0.00.0.000</t>
  </si>
  <si>
    <t xml:space="preserve">Налоги на товары (работы, услуги), реализуемые на территории Российской Федерации</t>
  </si>
  <si>
    <t>1.03.02.00.0.01.0.000</t>
  </si>
  <si>
    <t xml:space="preserve">Акцизы по подакцизным товарам (продукции), производимым на территории Российской Федерации</t>
  </si>
  <si>
    <t>1.05.00.00.0.00.0.000</t>
  </si>
  <si>
    <t xml:space="preserve">Налоги на совокупный доход</t>
  </si>
  <si>
    <t>1.05.01.00.0.01.0.000</t>
  </si>
  <si>
    <t xml:space="preserve">Налог, взимаемый в связи с применением упрощенной системы налогообложения</t>
  </si>
  <si>
    <t>1.05.02.00.0.02.0.000</t>
  </si>
  <si>
    <t xml:space="preserve">Единый налог на вмененный доход для отдельных видов деятельности</t>
  </si>
  <si>
    <t>1.05.03.00.0.01.0.000</t>
  </si>
  <si>
    <t xml:space="preserve">Единый сельскохозяйственный налог</t>
  </si>
  <si>
    <t>1.05.04.00.0.02.0.000</t>
  </si>
  <si>
    <t xml:space="preserve">Налог, взимаемый в связи 
с применением патентной системы налогообложения</t>
  </si>
  <si>
    <t>1.08.00.00.0.00.0.000</t>
  </si>
  <si>
    <t xml:space="preserve">Государственная пошлина</t>
  </si>
  <si>
    <t>1.09.00.00.0.00.0.000</t>
  </si>
  <si>
    <t xml:space="preserve">Задолженность и перерасчеты по отмененным налогам, сборам и иным обязательным платежам</t>
  </si>
  <si>
    <t>-</t>
  </si>
  <si>
    <t>1.11.00.00.0.00.0.000</t>
  </si>
  <si>
    <t xml:space="preserve">Доходы от использования имущества, находящегося в государственной и муниципальной собственности</t>
  </si>
  <si>
    <t>1.11.03.00.0.00.0.000</t>
  </si>
  <si>
    <t xml:space="preserve">Проценты, полученные от предоставления бюджетных кредитов внутри страны</t>
  </si>
  <si>
    <t>1.11.05.00.0.00.0.000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</si>
  <si>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
и муниципальных унитарных предприятий, в том числе казенных)</t>
  </si>
  <si>
    <t>1.11.09.00.0.00.0.000</t>
  </si>
  <si>
    <t xml:space="preserve">Прочие доходы от использования имущества и прав, находящихся 
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</si>
  <si>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1.12.00.00.0.00.0.000</t>
  </si>
  <si>
    <t xml:space="preserve">Платежи при пользовании природными ресурсами</t>
  </si>
  <si>
    <t>1.13.00.00.0.00.0.000</t>
  </si>
  <si>
    <t xml:space="preserve">Доходы от оказания платных услуг (работ) и компенсации затрат государства</t>
  </si>
  <si>
    <t>1.14.00.00.0.00.0.000</t>
  </si>
  <si>
    <t xml:space="preserve">Доходы от продажи материальных 
и нематериальных активов
</t>
  </si>
  <si>
    <t>1.16.00.00.0.00.0.000</t>
  </si>
  <si>
    <t xml:space="preserve">Штрафы, санкции, возмещение ущерба</t>
  </si>
  <si>
    <t>1.17.00.00.0.00.0.000</t>
  </si>
  <si>
    <t xml:space="preserve">Прочие неналоговые доходы</t>
  </si>
  <si>
    <t>1.18.00.00.0.00.0.000</t>
  </si>
  <si>
    <t xml:space="preserve">Поступления (перечисления) 
по урегулированию расчетов между бюджетами бюджетной системы Российской Федерации
</t>
  </si>
  <si>
    <t>2.00.00.00.0.00.0.000</t>
  </si>
  <si>
    <t xml:space="preserve">Безвозмездные поступления</t>
  </si>
  <si>
    <t>2.02.00.00.0.00.0.000</t>
  </si>
  <si>
    <t xml:space="preserve">Безвозмездные поступления от других бюджетов бюджетной системы Российской Федерации</t>
  </si>
  <si>
    <t>2.02.01.00.0.00.0.000</t>
  </si>
  <si>
    <t xml:space="preserve">Дотации бюджетам субъектов Российской Федерации 
и муниципальных образований</t>
  </si>
  <si>
    <t>2.02.02.00.0.00.0.000</t>
  </si>
  <si>
    <t xml:space="preserve">Субсидии бюджетам бюджетной системы Российской Федерации (межбюджетные субсидии)</t>
  </si>
  <si>
    <t>2.02.03.00.0.00.0.000</t>
  </si>
  <si>
    <t xml:space="preserve">Субвенции бюджетам субъектов Российской Федерации 
и муниципальных образований</t>
  </si>
  <si>
    <t>2.02.04.00.0.00.0.000</t>
  </si>
  <si>
    <t xml:space="preserve">Иные межбюджетные трансферты</t>
  </si>
  <si>
    <t>2.18.00.00.0.00.0.000</t>
  </si>
  <si>
    <t xml:space="preserve"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</si>
  <si>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2.19.00.00.0.00.0.000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</si>
  <si>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</si>
  <si>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Сведения об исполнении бюджета муниципального района «Белгородский район» Белгородской области по разделам и подразделам классификации расходов бюджета за 2025 год в сравнении с запланированными значениями на соответствующий финансовый год</t>
  </si>
  <si>
    <t>КФСР</t>
  </si>
  <si>
    <t xml:space="preserve">Наименование КФСР</t>
  </si>
  <si>
    <t xml:space="preserve">Фактическое исполнение за  2024 г., тыс. руб.</t>
  </si>
  <si>
    <t xml:space="preserve">Расходы бюджета, всего</t>
  </si>
  <si>
    <t>0100</t>
  </si>
  <si>
    <t xml:space="preserve">Общегосударственные вопросы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</si>
  <si>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</si>
  <si>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</si>
  <si>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</si>
  <si>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</si>
  <si>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</si>
  <si>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 xml:space="preserve"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</si>
  <si>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</si>
  <si>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</si>
  <si>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</si>
  <si>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 xml:space="preserve">Обеспечение проведения выборов и референдумов</t>
  </si>
  <si>
    <t>0111</t>
  </si>
  <si>
    <t xml:space="preserve">Резервные фонды</t>
  </si>
  <si>
    <t>0113</t>
  </si>
  <si>
    <t xml:space="preserve">Другие общегосударственные вопросы</t>
  </si>
  <si>
    <t>0200</t>
  </si>
  <si>
    <t xml:space="preserve">Национальная оборона</t>
  </si>
  <si>
    <t>0203</t>
  </si>
  <si>
    <t xml:space="preserve">Мобилизационная и вневойсковая  подготовка </t>
  </si>
  <si>
    <t>0204</t>
  </si>
  <si>
    <t xml:space="preserve">Мобилизационная подготовка экономики</t>
  </si>
  <si>
    <t>0300</t>
  </si>
  <si>
    <t xml:space="preserve">Национальная безопасность и правоохранительная деятельность </t>
  </si>
  <si>
    <t>0304</t>
  </si>
  <si>
    <t xml:space="preserve">Органы юстиции</t>
  </si>
  <si>
    <t>0310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</si>
  <si>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</si>
  <si>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0314</t>
  </si>
  <si>
    <t xml:space="preserve">Другие вопросы в области национальной безопасности и правоохранительной деятельности</t>
  </si>
  <si>
    <t>0400</t>
  </si>
  <si>
    <t xml:space="preserve">Национальная экономика</t>
  </si>
  <si>
    <t>0401</t>
  </si>
  <si>
    <t xml:space="preserve">Общеэкономические вопросы</t>
  </si>
  <si>
    <t>0405</t>
  </si>
  <si>
    <t xml:space="preserve">Сельское хозяйство и рыболовство</t>
  </si>
  <si>
    <t>0408</t>
  </si>
  <si>
    <t>Транспорт</t>
  </si>
  <si>
    <t>0409</t>
  </si>
  <si>
    <t xml:space="preserve">Дорожное хозяйство (дорожные фонды)</t>
  </si>
  <si>
    <t>0412</t>
  </si>
  <si>
    <t xml:space="preserve">Другие вопросы в области национальной экономики</t>
  </si>
  <si>
    <t>0500</t>
  </si>
  <si>
    <t xml:space="preserve">Жилищно- коммунальное хозяйство </t>
  </si>
  <si>
    <t>0501</t>
  </si>
  <si>
    <t xml:space="preserve">Жилищное хозяйство</t>
  </si>
  <si>
    <t>0502</t>
  </si>
  <si>
    <t xml:space="preserve">Коммунальное хозяйство</t>
  </si>
  <si>
    <t>0503</t>
  </si>
  <si>
    <t>Благоустройство</t>
  </si>
  <si>
    <t>0600</t>
  </si>
  <si>
    <t xml:space="preserve">Охрана окружающей среды</t>
  </si>
  <si>
    <t>0603</t>
  </si>
  <si>
    <t xml:space="preserve">Охрана объектов растительного и животного мира и среды их обитания</t>
  </si>
  <si>
    <t>0605</t>
  </si>
  <si>
    <t xml:space="preserve">Другие вопросы в области охраны окружающей среды</t>
  </si>
  <si>
    <t>0700</t>
  </si>
  <si>
    <t xml:space="preserve">Образование </t>
  </si>
  <si>
    <t>0701</t>
  </si>
  <si>
    <t xml:space="preserve">Дошкольное образование</t>
  </si>
  <si>
    <t>0702</t>
  </si>
  <si>
    <t xml:space="preserve">Общее образование</t>
  </si>
  <si>
    <t>0703</t>
  </si>
  <si>
    <t xml:space="preserve">Дополнительное образование детей</t>
  </si>
  <si>
    <t>0705</t>
  </si>
  <si>
    <t xml:space="preserve">Профессиональная подготовка, переподготовка и повышение квалификации</t>
  </si>
  <si>
    <t>0707</t>
  </si>
  <si>
    <t xml:space="preserve">Молодежная политика</t>
  </si>
  <si>
    <t>0709</t>
  </si>
  <si>
    <t xml:space="preserve">Другие вопросы в области образования</t>
  </si>
  <si>
    <t>0800</t>
  </si>
  <si>
    <t xml:space="preserve">Культура и киноматография</t>
  </si>
  <si>
    <t>0801</t>
  </si>
  <si>
    <t>Культура</t>
  </si>
  <si>
    <t>0804</t>
  </si>
  <si>
    <t xml:space="preserve">Другие вопросы в области культуры, кинематографии</t>
  </si>
  <si>
    <t>0900</t>
  </si>
  <si>
    <t xml:space="preserve">Здравоохранение </t>
  </si>
  <si>
    <t>0901</t>
  </si>
  <si>
    <t xml:space="preserve">Стационарная медицинская помощь</t>
  </si>
  <si>
    <t>0902</t>
  </si>
  <si>
    <t xml:space="preserve">Амбулаторная помощь</t>
  </si>
  <si>
    <t>0909</t>
  </si>
  <si>
    <t xml:space="preserve">Другие вопросы в области здравоохранения</t>
  </si>
  <si>
    <t>1000</t>
  </si>
  <si>
    <t xml:space="preserve">Социальная политика </t>
  </si>
  <si>
    <t>1001</t>
  </si>
  <si>
    <t xml:space="preserve">Пенсионное обеспечение</t>
  </si>
  <si>
    <t>1002</t>
  </si>
  <si>
    <t xml:space="preserve">Социальное обслуживание населения</t>
  </si>
  <si>
    <t>1003</t>
  </si>
  <si>
    <t xml:space="preserve">Социальное обеспечение населения</t>
  </si>
  <si>
    <t>1004</t>
  </si>
  <si>
    <t xml:space="preserve">Охрана семьи и детства</t>
  </si>
  <si>
    <t>1006</t>
  </si>
  <si>
    <t xml:space="preserve">Другие вопросы в области социальной политики</t>
  </si>
  <si>
    <t>1100</t>
  </si>
  <si>
    <t xml:space="preserve">Физическая культура и спорт</t>
  </si>
  <si>
    <t>1101</t>
  </si>
  <si>
    <t xml:space="preserve">Физическая культура</t>
  </si>
  <si>
    <t>1102</t>
  </si>
  <si>
    <t xml:space="preserve">Массовый спорт</t>
  </si>
  <si>
    <t>1103</t>
  </si>
  <si>
    <t xml:space="preserve">Спорт высших достижений</t>
  </si>
  <si>
    <t>1105</t>
  </si>
  <si>
    <t xml:space="preserve">Другие вопросы в области физической культуры и спорта</t>
  </si>
  <si>
    <t>1200</t>
  </si>
  <si>
    <t xml:space="preserve">Средства массовой информации</t>
  </si>
  <si>
    <t>1202</t>
  </si>
  <si>
    <t xml:space="preserve">Периодическая печать и издательства</t>
  </si>
  <si>
    <t>1204</t>
  </si>
  <si>
    <t xml:space="preserve">Другие вопросы в области средств массовой информации</t>
  </si>
  <si>
    <t>1300</t>
  </si>
  <si>
    <t xml:space="preserve">Обслуживание государственного (муниципального) долга</t>
  </si>
  <si>
    <t>1301</t>
  </si>
  <si>
    <t xml:space="preserve">Обслуживание государственного (муниципального) внутреннего долга</t>
  </si>
  <si>
    <t>1400</t>
  </si>
  <si>
    <t xml:space="preserve">Межбюджетные трансферты общего характера бюджетам бюджетной системы Российской Федерации</t>
  </si>
  <si>
    <t>1401</t>
  </si>
  <si>
    <t xml:space="preserve">Дотации на выравнивание бюджетной обеспеченности субъектов Российской Федерации и муниципальных образований</t>
  </si>
  <si>
    <t>1402</t>
  </si>
  <si>
    <t xml:space="preserve">Иные дотации</t>
  </si>
  <si>
    <t xml:space="preserve">БЮДЖЕТНЫЕ АССИГНОВАНИЯ ПО ИСТОЧНИКАМ ДЕФИЦИТА БЮДЖЕТА МУНИЦИПАЛЬНОГО РАЙОНА "БЕЛГОРОДСКИЙ РАЙОН" БЕЛГОРОДСКОЙ ОБЛАСТИ ЗА  2025 ГОД В СРАВНЕНИИ С СООТВЕТСТВУЮЩИМ ПЕРИОДОМ ПРОШЛОГО ГОДА</t>
  </si>
  <si>
    <t xml:space="preserve">Код главного администратора источников внутреннего финансирования дефицита районного бюджета</t>
  </si>
  <si>
    <t xml:space="preserve">Наименование кода группы, подгруппы, статьи, вида источника внутреннего финансирования дефицита бюджета</t>
  </si>
  <si>
    <t xml:space="preserve">Фактическое исполнение 2025 г., тыс. руб.</t>
  </si>
  <si>
    <t xml:space="preserve">Темпы роста к соответствующему периоду прошлого года, %</t>
  </si>
  <si>
    <t xml:space="preserve">Всего средств, направленных на покрытие дефицита</t>
  </si>
  <si>
    <t xml:space="preserve">01 02 00 00 00 0000 00</t>
  </si>
  <si>
    <t xml:space="preserve">Кредиты кредитных организаций в валюте Российской Федерации</t>
  </si>
  <si>
    <t xml:space="preserve">01 02 00 00 00 0000 700</t>
  </si>
  <si>
    <t xml:space="preserve">Получение кредитов от кредитных организаций в валюте Российской Федерации</t>
  </si>
  <si>
    <t xml:space="preserve">01 02 00 00 00 0000 800</t>
  </si>
  <si>
    <t xml:space="preserve">Погашение кредитов, предоставленных кредитными организациями в валюте Российской Федерации</t>
  </si>
  <si>
    <t xml:space="preserve">01 00 00 00 00 0000 000</t>
  </si>
  <si>
    <t xml:space="preserve">Изменение остатков средств на счетах по учету средств бюджетов</t>
  </si>
  <si>
    <t xml:space="preserve">01 05 00 00 00 0000 500</t>
  </si>
  <si>
    <t xml:space="preserve">Увеличение остатков средств бюджетов</t>
  </si>
  <si>
    <t xml:space="preserve">01 05 00 00 00 0000 600</t>
  </si>
  <si>
    <t xml:space="preserve">Уменьшение остатков средств бюджетов</t>
  </si>
  <si>
    <t xml:space="preserve">01 06 00 00 00 0000 000</t>
  </si>
  <si>
    <t xml:space="preserve">Иные источники внутреннего финансирования дефицитов бюджетов</t>
  </si>
  <si>
    <t xml:space="preserve">01 06 05 00 00 0000 000</t>
  </si>
  <si>
    <t xml:space="preserve">Бюджетные кредиты, предоставленные внутри страны в валюте Российской Федерации</t>
  </si>
  <si>
    <t xml:space="preserve">01 06 05 02 05 0000 540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</si>
  <si>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</si>
  <si>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 xml:space="preserve">01 06 05 02 05 0000 640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</si>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</sst>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9">
    <font>
      <sz val="11.000000"/>
      <color theme="1"/>
      <name val="Calibri"/>
      <scheme val="minor"/>
    </font>
    <font>
      <sz val="11.000000"/>
      <name val="Calibri"/>
      <scheme val="minor"/>
    </font>
    <font>
      <b/>
      <sz val="12.000000"/>
      <color theme="1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1.000000"/>
      <color theme="1"/>
      <name val="Times New Roman"/>
    </font>
    <font>
      <sz val="11.000000"/>
      <name val="Times New Roman"/>
    </font>
    <font>
      <b/>
      <sz val="10.000000"/>
      <name val="Arial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60">
    <xf fontId="0" fillId="0" borderId="0" numFmtId="0" xfId="0"/>
    <xf fontId="0" fillId="0" borderId="0" numFmtId="0" xfId="0" applyAlignment="1">
      <alignment vertical="top"/>
    </xf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 applyProtection="1">
      <alignment horizontal="center" vertical="center" wrapText="1"/>
    </xf>
    <xf fontId="4" fillId="0" borderId="2" numFmtId="160" xfId="1" applyNumberFormat="1" applyFont="1" applyBorder="1" applyAlignment="1">
      <alignment horizontal="center" vertical="center" wrapText="1"/>
    </xf>
    <xf fontId="4" fillId="0" borderId="2" numFmtId="0" xfId="1" applyFont="1" applyBorder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5" fillId="2" borderId="0" numFmtId="160" xfId="0" applyNumberFormat="1" applyFont="1" applyFill="1" applyAlignment="1">
      <alignment horizontal="center" vertical="center" wrapText="1"/>
    </xf>
    <xf fontId="4" fillId="2" borderId="2" numFmtId="160" xfId="0" applyNumberFormat="1" applyFont="1" applyFill="1" applyBorder="1" applyAlignment="1">
      <alignment horizontal="center" vertical="center" wrapText="1"/>
    </xf>
    <xf fontId="4" fillId="2" borderId="0" numFmtId="160" xfId="0" applyNumberFormat="1" applyFont="1" applyFill="1" applyAlignment="1">
      <alignment horizontal="center" vertical="center"/>
    </xf>
    <xf fontId="4" fillId="2" borderId="2" numFmtId="160" xfId="0" applyNumberFormat="1" applyFont="1" applyFill="1" applyBorder="1" applyAlignment="1">
      <alignment horizontal="center" vertical="center"/>
    </xf>
    <xf fontId="0" fillId="0" borderId="0" numFmtId="160" xfId="0" applyNumberFormat="1"/>
    <xf fontId="4" fillId="0" borderId="2" numFmtId="160" xfId="0" applyNumberFormat="1" applyFont="1" applyBorder="1" applyAlignment="1">
      <alignment horizontal="center" vertical="center" wrapText="1"/>
    </xf>
    <xf fontId="4" fillId="0" borderId="0" numFmtId="160" xfId="0" applyNumberFormat="1" applyFont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/>
    </xf>
    <xf fontId="0" fillId="0" borderId="0" numFmtId="161" xfId="0" applyNumberFormat="1"/>
    <xf fontId="0" fillId="0" borderId="0" numFmtId="49" xfId="0" applyNumberFormat="1"/>
    <xf fontId="4" fillId="0" borderId="0" numFmtId="160" xfId="0" applyNumberFormat="1" applyFont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6" fillId="0" borderId="2" numFmtId="160" xfId="0" applyNumberFormat="1" applyFont="1" applyBorder="1" applyAlignment="1">
      <alignment horizontal="center" vertical="center" wrapText="1"/>
    </xf>
    <xf fontId="6" fillId="0" borderId="0" numFmtId="160" xfId="0" applyNumberFormat="1" applyFont="1" applyAlignment="1">
      <alignment horizontal="center" vertical="center" wrapText="1"/>
    </xf>
    <xf fontId="6" fillId="0" borderId="2" numFmtId="160" xfId="0" applyNumberFormat="1" applyFont="1" applyBorder="1" applyAlignment="1">
      <alignment horizontal="center" vertical="center"/>
    </xf>
    <xf fontId="6" fillId="0" borderId="0" numFmtId="160" xfId="0" applyNumberFormat="1" applyFont="1" applyAlignment="1">
      <alignment horizontal="center" vertical="center"/>
    </xf>
    <xf fontId="5" fillId="3" borderId="2" numFmtId="160" xfId="0" applyNumberFormat="1" applyFont="1" applyFill="1" applyBorder="1" applyAlignment="1">
      <alignment horizontal="center" vertical="center" wrapText="1"/>
    </xf>
    <xf fontId="4" fillId="3" borderId="0" numFmtId="160" xfId="0" applyNumberFormat="1" applyFont="1" applyFill="1" applyAlignment="1">
      <alignment horizontal="center" vertical="center" wrapText="1"/>
    </xf>
    <xf fontId="4" fillId="3" borderId="2" numFmtId="160" xfId="0" applyNumberFormat="1" applyFont="1" applyFill="1" applyBorder="1" applyAlignment="1">
      <alignment horizontal="center" vertical="center"/>
    </xf>
    <xf fontId="5" fillId="3" borderId="0" numFmtId="160" xfId="0" applyNumberFormat="1" applyFont="1" applyFill="1" applyAlignment="1">
      <alignment horizontal="center" vertical="center" wrapText="1"/>
    </xf>
    <xf fontId="4" fillId="3" borderId="2" numFmtId="160" xfId="0" applyNumberFormat="1" applyFont="1" applyFill="1" applyBorder="1" applyAlignment="1">
      <alignment horizontal="center" vertical="center" wrapText="1"/>
    </xf>
    <xf fontId="4" fillId="3" borderId="0" numFmtId="160" xfId="0" applyNumberFormat="1" applyFont="1" applyFill="1" applyAlignment="1">
      <alignment horizontal="center" vertical="center"/>
    </xf>
    <xf fontId="3" fillId="0" borderId="0" numFmtId="0" xfId="1" applyFont="1" applyAlignment="1">
      <alignment horizontal="center" vertical="center" wrapText="1"/>
    </xf>
    <xf fontId="7" fillId="0" borderId="0" numFmtId="0" xfId="1" applyFont="1" applyAlignment="1">
      <alignment horizontal="center" vertical="center" wrapText="1"/>
    </xf>
    <xf fontId="4" fillId="2" borderId="3" numFmtId="49" xfId="0" applyNumberFormat="1" applyFont="1" applyFill="1" applyBorder="1" applyAlignment="1" applyProtection="1">
      <alignment horizontal="center" vertical="center"/>
    </xf>
    <xf fontId="4" fillId="2" borderId="4" numFmtId="49" xfId="0" applyNumberFormat="1" applyFont="1" applyFill="1" applyBorder="1" applyAlignment="1" applyProtection="1">
      <alignment horizontal="center" vertical="center"/>
    </xf>
    <xf fontId="4" fillId="2" borderId="2" numFmtId="160" xfId="0" applyNumberFormat="1" applyFont="1" applyFill="1" applyBorder="1" applyAlignment="1" applyProtection="1">
      <alignment horizontal="center" vertical="center"/>
    </xf>
    <xf fontId="4" fillId="2" borderId="2" numFmtId="161" xfId="0" applyNumberFormat="1" applyFont="1" applyFill="1" applyBorder="1" applyAlignment="1">
      <alignment horizontal="center" vertical="center"/>
    </xf>
    <xf fontId="4" fillId="0" borderId="2" numFmtId="160" xfId="0" applyNumberFormat="1" applyFont="1" applyBorder="1" applyAlignment="1" applyProtection="1">
      <alignment horizontal="center" vertical="center" wrapText="1"/>
    </xf>
    <xf fontId="6" fillId="0" borderId="2" numFmtId="2" xfId="0" applyNumberFormat="1" applyFont="1" applyBorder="1" applyAlignment="1">
      <alignment horizontal="center" vertical="center"/>
    </xf>
    <xf fontId="4" fillId="0" borderId="2" numFmtId="161" xfId="0" applyNumberFormat="1" applyFont="1" applyBorder="1" applyAlignment="1">
      <alignment horizontal="center" vertical="center"/>
    </xf>
    <xf fontId="0" fillId="0" borderId="0" numFmtId="0" xfId="0"/>
    <xf fontId="6" fillId="0" borderId="2" numFmtId="49" xfId="0" applyNumberFormat="1" applyFont="1" applyBorder="1" applyAlignment="1" applyProtection="1">
      <alignment horizontal="center" vertical="center" wrapText="1"/>
    </xf>
    <xf fontId="6" fillId="0" borderId="2" numFmtId="160" xfId="0" applyNumberFormat="1" applyFont="1" applyBorder="1" applyAlignment="1" applyProtection="1">
      <alignment horizontal="center" vertical="center" wrapText="1"/>
    </xf>
    <xf fontId="6" fillId="0" borderId="2" numFmtId="161" xfId="0" applyNumberFormat="1" applyFont="1" applyBorder="1" applyAlignment="1">
      <alignment horizontal="center" vertical="center"/>
    </xf>
    <xf fontId="4" fillId="0" borderId="2" numFmtId="2" xfId="0" applyNumberFormat="1" applyFont="1" applyBorder="1" applyAlignment="1">
      <alignment horizontal="center" vertical="center"/>
    </xf>
    <xf fontId="6" fillId="0" borderId="2" numFmtId="0" xfId="1" applyFont="1" applyBorder="1" applyAlignment="1">
      <alignment horizontal="center" vertical="center" wrapText="1"/>
    </xf>
    <xf fontId="3" fillId="0" borderId="0" numFmtId="0" xfId="0" applyFont="1" applyAlignment="1">
      <alignment horizontal="center" wrapText="1"/>
    </xf>
    <xf fontId="3" fillId="0" borderId="5" numFmtId="0" xfId="0" applyFont="1" applyBorder="1" applyAlignment="1">
      <alignment horizontal="right" wrapText="1"/>
    </xf>
    <xf fontId="4" fillId="0" borderId="3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0" borderId="2" numFmtId="161" xfId="0" applyNumberFormat="1" applyFont="1" applyBorder="1" applyAlignment="1">
      <alignment horizontal="center" vertical="center"/>
    </xf>
    <xf fontId="8" fillId="0" borderId="2" numFmtId="161" xfId="0" applyNumberFormat="1" applyFont="1" applyBorder="1" applyAlignment="1">
      <alignment horizontal="center" vertical="center"/>
    </xf>
    <xf fontId="6" fillId="0" borderId="2" numFmtId="0" xfId="0" applyFont="1" applyBorder="1" applyAlignment="1">
      <alignment vertical="center" wrapText="1"/>
    </xf>
    <xf fontId="4" fillId="0" borderId="2" numFmtId="0" xfId="0" applyFont="1" applyBorder="1" applyAlignment="1">
      <alignment vertical="center" wrapText="1"/>
    </xf>
    <xf fontId="8" fillId="0" borderId="2" numFmtId="160" xfId="0" applyNumberFormat="1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9" zoomScale="100" workbookViewId="0">
      <selection activeCell="D33" activeCellId="0" sqref="D33"/>
    </sheetView>
  </sheetViews>
  <sheetFormatPr defaultRowHeight="14.25"/>
  <cols>
    <col customWidth="1" min="1" max="1" width="21"/>
    <col customWidth="1" min="2" max="2" style="1" width="45.42578125"/>
    <col customWidth="1" min="3" max="3" width="18.28515625"/>
    <col customWidth="1" min="4" max="4" width="19.42578125"/>
    <col customWidth="1" min="5" max="5" width="17.5703125"/>
    <col customWidth="1" min="6" max="6" style="2" width="18.7109375"/>
    <col customWidth="1" min="7" max="7" width="21"/>
  </cols>
  <sheetData>
    <row r="1" ht="60.75" customHeight="1">
      <c r="A1" s="3" t="s">
        <v>0</v>
      </c>
      <c r="B1" s="3"/>
      <c r="C1" s="3"/>
      <c r="D1" s="3"/>
      <c r="E1" s="3"/>
      <c r="F1" s="3"/>
      <c r="G1" s="3"/>
    </row>
    <row r="2" ht="15">
      <c r="A2" s="4"/>
      <c r="B2" s="4"/>
      <c r="C2" s="4"/>
      <c r="D2" s="4"/>
      <c r="E2" s="4"/>
      <c r="F2" s="5"/>
      <c r="G2" s="6"/>
    </row>
    <row r="3" ht="96" customHeight="1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9" t="s">
        <v>6</v>
      </c>
      <c r="G3" s="10" t="s">
        <v>7</v>
      </c>
    </row>
    <row r="4" ht="24" customHeight="1">
      <c r="A4" s="11" t="s">
        <v>8</v>
      </c>
      <c r="B4" s="12"/>
      <c r="C4" s="13">
        <f>C5+C27</f>
        <v>10295151.199999999</v>
      </c>
      <c r="D4" s="14">
        <f>D5+D27</f>
        <v>9971440.6499999985</v>
      </c>
      <c r="E4" s="15">
        <f t="shared" ref="E4:E9" si="0">D4/C4*100</f>
        <v>96.855698923586459</v>
      </c>
      <c r="F4" s="14">
        <f>F5+F27</f>
        <v>8917747.4000000004</v>
      </c>
      <c r="G4" s="16">
        <f t="shared" ref="G4:G9" si="1">D4/F4*100</f>
        <v>111.81568845513607</v>
      </c>
      <c r="H4" s="17"/>
    </row>
    <row r="5" ht="28.5">
      <c r="A5" s="7" t="s">
        <v>9</v>
      </c>
      <c r="B5" s="7" t="s">
        <v>10</v>
      </c>
      <c r="C5" s="18">
        <f>C6+C8+C10+C15+C17+C21+C22+C23+C24+C25+C16</f>
        <v>2305631</v>
      </c>
      <c r="D5" s="19">
        <f>D6+D8+D10+D15+D17+D21+D22+D23+D24+D25+D16+D26</f>
        <v>2391529.7000000002</v>
      </c>
      <c r="E5" s="20">
        <f t="shared" si="0"/>
        <v>103.72560483442494</v>
      </c>
      <c r="F5" s="19">
        <f>F6+F8+F10+F15+F17+F21+F22+F23+F24+F25+F16+F26</f>
        <v>2173209.4000000004</v>
      </c>
      <c r="G5" s="20">
        <f t="shared" si="1"/>
        <v>110.04598544438468</v>
      </c>
      <c r="H5" s="21"/>
      <c r="I5" s="22"/>
    </row>
    <row r="6" ht="28.5">
      <c r="A6" s="7" t="s">
        <v>11</v>
      </c>
      <c r="B6" s="7" t="s">
        <v>12</v>
      </c>
      <c r="C6" s="19">
        <f>C7</f>
        <v>1877817</v>
      </c>
      <c r="D6" s="18">
        <f>D7</f>
        <v>1959285.6000000001</v>
      </c>
      <c r="E6" s="23">
        <f t="shared" si="0"/>
        <v>104.33847387684743</v>
      </c>
      <c r="F6" s="18">
        <f>F7</f>
        <v>1859853</v>
      </c>
      <c r="G6" s="20">
        <f t="shared" si="1"/>
        <v>105.34626123677518</v>
      </c>
      <c r="H6" s="21"/>
    </row>
    <row r="7">
      <c r="A7" s="24" t="s">
        <v>13</v>
      </c>
      <c r="B7" s="24" t="s">
        <v>14</v>
      </c>
      <c r="C7" s="25">
        <v>1877817</v>
      </c>
      <c r="D7" s="26">
        <v>1959285.6000000001</v>
      </c>
      <c r="E7" s="27">
        <f t="shared" si="0"/>
        <v>104.33847387684743</v>
      </c>
      <c r="F7" s="26">
        <v>1859853</v>
      </c>
      <c r="G7" s="27">
        <f t="shared" si="1"/>
        <v>105.34626123677518</v>
      </c>
      <c r="H7" s="21"/>
    </row>
    <row r="8" ht="42.75">
      <c r="A8" s="7" t="s">
        <v>15</v>
      </c>
      <c r="B8" s="7" t="s">
        <v>16</v>
      </c>
      <c r="C8" s="19">
        <f>C9</f>
        <v>93082</v>
      </c>
      <c r="D8" s="18">
        <f>D9</f>
        <v>93075.5</v>
      </c>
      <c r="E8" s="23">
        <f t="shared" si="0"/>
        <v>99.993016909821449</v>
      </c>
      <c r="F8" s="18">
        <f>F9</f>
        <v>91752.5</v>
      </c>
      <c r="G8" s="20">
        <f t="shared" si="1"/>
        <v>101.44192256341789</v>
      </c>
      <c r="H8" s="21"/>
    </row>
    <row r="9" ht="42.75">
      <c r="A9" s="24" t="s">
        <v>17</v>
      </c>
      <c r="B9" s="24" t="s">
        <v>18</v>
      </c>
      <c r="C9" s="25">
        <v>93082</v>
      </c>
      <c r="D9" s="26">
        <v>93075.5</v>
      </c>
      <c r="E9" s="27">
        <f t="shared" si="0"/>
        <v>99.993016909821449</v>
      </c>
      <c r="F9" s="26">
        <v>91752.5</v>
      </c>
      <c r="G9" s="27">
        <f t="shared" si="1"/>
        <v>101.44192256341789</v>
      </c>
      <c r="H9" s="21"/>
    </row>
    <row r="10" ht="28.5">
      <c r="A10" s="7" t="s">
        <v>19</v>
      </c>
      <c r="B10" s="7" t="s">
        <v>20</v>
      </c>
      <c r="C10" s="19">
        <f>C11+C12+C13+C14</f>
        <v>141948</v>
      </c>
      <c r="D10" s="18">
        <f>D11+D12+D13+D14</f>
        <v>144028.20000000001</v>
      </c>
      <c r="E10" s="23">
        <f t="shared" ref="E10:E32" si="2">D10/C10*100</f>
        <v>101.46546622706907</v>
      </c>
      <c r="F10" s="18">
        <f>F11+F12+F13+F14</f>
        <v>66292.899999999994</v>
      </c>
      <c r="G10" s="20">
        <f t="shared" ref="G10:G32" si="3">D10/F10*100</f>
        <v>217.26037026589577</v>
      </c>
      <c r="H10" s="21"/>
    </row>
    <row r="11" ht="28.5">
      <c r="A11" s="24" t="s">
        <v>21</v>
      </c>
      <c r="B11" s="24" t="s">
        <v>22</v>
      </c>
      <c r="C11" s="25">
        <v>0</v>
      </c>
      <c r="D11" s="26">
        <v>0</v>
      </c>
      <c r="E11" s="27" t="e">
        <f t="shared" si="2"/>
        <v>#DIV/0!</v>
      </c>
      <c r="F11" s="26">
        <v>9134.2000000000007</v>
      </c>
      <c r="G11" s="27">
        <f t="shared" si="3"/>
        <v>0</v>
      </c>
      <c r="H11" s="21"/>
    </row>
    <row r="12" ht="28.5">
      <c r="A12" s="24" t="s">
        <v>23</v>
      </c>
      <c r="B12" s="24" t="s">
        <v>24</v>
      </c>
      <c r="C12" s="26">
        <v>93</v>
      </c>
      <c r="D12" s="25">
        <v>94.400000000000006</v>
      </c>
      <c r="E12" s="28">
        <v>0</v>
      </c>
      <c r="F12" s="25">
        <v>134.69999999999999</v>
      </c>
      <c r="G12" s="27">
        <f t="shared" si="3"/>
        <v>70.08166295471419</v>
      </c>
      <c r="H12" s="21"/>
    </row>
    <row r="13">
      <c r="A13" s="24" t="s">
        <v>25</v>
      </c>
      <c r="B13" s="24" t="s">
        <v>26</v>
      </c>
      <c r="C13" s="25">
        <v>43061</v>
      </c>
      <c r="D13" s="26">
        <v>43061.099999999999</v>
      </c>
      <c r="E13" s="27">
        <f t="shared" si="2"/>
        <v>100.00023222869882</v>
      </c>
      <c r="F13" s="26">
        <v>-2408.6999999999998</v>
      </c>
      <c r="G13" s="27">
        <f t="shared" si="3"/>
        <v>-1787.7319716029394</v>
      </c>
      <c r="H13" s="21"/>
    </row>
    <row r="14" ht="42.75">
      <c r="A14" s="24" t="s">
        <v>27</v>
      </c>
      <c r="B14" s="24" t="s">
        <v>28</v>
      </c>
      <c r="C14" s="26">
        <v>98794</v>
      </c>
      <c r="D14" s="25">
        <v>100872.7</v>
      </c>
      <c r="E14" s="28">
        <f t="shared" si="2"/>
        <v>102.10407514626394</v>
      </c>
      <c r="F14" s="25">
        <v>59432.699999999997</v>
      </c>
      <c r="G14" s="27">
        <f t="shared" si="3"/>
        <v>169.72592529028631</v>
      </c>
      <c r="H14" s="21"/>
    </row>
    <row r="15" ht="28.5">
      <c r="A15" s="7" t="s">
        <v>29</v>
      </c>
      <c r="B15" s="7" t="s">
        <v>30</v>
      </c>
      <c r="C15" s="18">
        <v>33165</v>
      </c>
      <c r="D15" s="19">
        <v>33510.300000000003</v>
      </c>
      <c r="E15" s="20">
        <f t="shared" si="2"/>
        <v>101.04115784712802</v>
      </c>
      <c r="F15" s="19">
        <v>19939</v>
      </c>
      <c r="G15" s="20">
        <f t="shared" si="3"/>
        <v>168.06409549124831</v>
      </c>
      <c r="H15" s="21"/>
    </row>
    <row r="16" ht="42.75">
      <c r="A16" s="7" t="s">
        <v>31</v>
      </c>
      <c r="B16" s="7" t="s">
        <v>32</v>
      </c>
      <c r="C16" s="19">
        <v>0</v>
      </c>
      <c r="D16" s="18">
        <v>0</v>
      </c>
      <c r="E16" s="23" t="s">
        <v>33</v>
      </c>
      <c r="F16" s="18">
        <v>-1.3999999999999999</v>
      </c>
      <c r="G16" s="20">
        <f t="shared" si="3"/>
        <v>0</v>
      </c>
      <c r="H16" s="21"/>
    </row>
    <row r="17" ht="42.75">
      <c r="A17" s="7" t="s">
        <v>34</v>
      </c>
      <c r="B17" s="7" t="s">
        <v>35</v>
      </c>
      <c r="C17" s="18">
        <f>C18+C19+C20</f>
        <v>93758</v>
      </c>
      <c r="D17" s="19">
        <f>D18+D19+D20</f>
        <v>95434.699999999997</v>
      </c>
      <c r="E17" s="20">
        <f t="shared" si="2"/>
        <v>101.7883273960622</v>
      </c>
      <c r="F17" s="19">
        <f>F18+F19+F20</f>
        <v>83290.800000000003</v>
      </c>
      <c r="G17" s="20">
        <f t="shared" si="3"/>
        <v>114.58012169411266</v>
      </c>
      <c r="H17" s="21"/>
    </row>
    <row r="18" ht="28.5">
      <c r="A18" s="24" t="s">
        <v>36</v>
      </c>
      <c r="B18" s="24" t="s">
        <v>37</v>
      </c>
      <c r="C18" s="26">
        <v>5</v>
      </c>
      <c r="D18" s="25">
        <v>4.7000000000000002</v>
      </c>
      <c r="E18" s="28">
        <v>0</v>
      </c>
      <c r="F18" s="25">
        <v>33.100000000000001</v>
      </c>
      <c r="G18" s="20">
        <f t="shared" si="3"/>
        <v>14.19939577039275</v>
      </c>
      <c r="H18" s="21"/>
    </row>
    <row r="19" ht="114">
      <c r="A19" s="24" t="s">
        <v>38</v>
      </c>
      <c r="B19" s="24" t="s">
        <v>39</v>
      </c>
      <c r="C19" s="25">
        <v>83439</v>
      </c>
      <c r="D19" s="26">
        <v>85004.199999999997</v>
      </c>
      <c r="E19" s="27">
        <f t="shared" si="2"/>
        <v>101.87586140773499</v>
      </c>
      <c r="F19" s="26">
        <v>74094.800000000003</v>
      </c>
      <c r="G19" s="27">
        <f t="shared" si="3"/>
        <v>114.72357034501745</v>
      </c>
      <c r="H19" s="21"/>
    </row>
    <row r="20" ht="99.75">
      <c r="A20" s="24" t="s">
        <v>40</v>
      </c>
      <c r="B20" s="24" t="s">
        <v>41</v>
      </c>
      <c r="C20" s="26">
        <v>10314</v>
      </c>
      <c r="D20" s="25">
        <v>10425.799999999999</v>
      </c>
      <c r="E20" s="28">
        <f t="shared" si="2"/>
        <v>101.08396354469653</v>
      </c>
      <c r="F20" s="25">
        <v>9162.8999999999996</v>
      </c>
      <c r="G20" s="27">
        <f t="shared" si="3"/>
        <v>113.78275436815855</v>
      </c>
      <c r="H20" s="21"/>
    </row>
    <row r="21" ht="28.5">
      <c r="A21" s="7" t="s">
        <v>42</v>
      </c>
      <c r="B21" s="7" t="s">
        <v>43</v>
      </c>
      <c r="C21" s="18">
        <v>6607</v>
      </c>
      <c r="D21" s="19">
        <v>6629.8999999999996</v>
      </c>
      <c r="E21" s="20">
        <f t="shared" si="2"/>
        <v>100.34660208869381</v>
      </c>
      <c r="F21" s="19">
        <v>3689</v>
      </c>
      <c r="G21" s="20">
        <f t="shared" si="3"/>
        <v>179.72079154242343</v>
      </c>
      <c r="H21" s="21"/>
    </row>
    <row r="22" ht="28.5">
      <c r="A22" s="7" t="s">
        <v>44</v>
      </c>
      <c r="B22" s="7" t="s">
        <v>45</v>
      </c>
      <c r="C22" s="19">
        <v>2009</v>
      </c>
      <c r="D22" s="18">
        <v>2009.2</v>
      </c>
      <c r="E22" s="23">
        <f t="shared" si="2"/>
        <v>100.00995520159283</v>
      </c>
      <c r="F22" s="18">
        <v>2458.1999999999998</v>
      </c>
      <c r="G22" s="20">
        <f t="shared" si="3"/>
        <v>81.73460255471484</v>
      </c>
      <c r="H22" s="21"/>
    </row>
    <row r="23" ht="42.75">
      <c r="A23" s="7" t="s">
        <v>46</v>
      </c>
      <c r="B23" s="7" t="s">
        <v>47</v>
      </c>
      <c r="C23" s="18">
        <v>38284</v>
      </c>
      <c r="D23" s="19">
        <v>38372.400000000001</v>
      </c>
      <c r="E23" s="20">
        <f t="shared" si="2"/>
        <v>100.23090586145649</v>
      </c>
      <c r="F23" s="19">
        <v>35983.199999999997</v>
      </c>
      <c r="G23" s="20">
        <f t="shared" si="3"/>
        <v>106.63976522377109</v>
      </c>
      <c r="H23" s="21"/>
    </row>
    <row r="24" ht="28.5">
      <c r="A24" s="7" t="s">
        <v>48</v>
      </c>
      <c r="B24" s="7" t="s">
        <v>49</v>
      </c>
      <c r="C24" s="19">
        <v>17968</v>
      </c>
      <c r="D24" s="18">
        <v>18095.599999999999</v>
      </c>
      <c r="E24" s="23">
        <f t="shared" si="2"/>
        <v>100.71015138023152</v>
      </c>
      <c r="F24" s="18">
        <v>8753.1000000000004</v>
      </c>
      <c r="G24" s="20">
        <f t="shared" si="3"/>
        <v>206.73361437662084</v>
      </c>
      <c r="H24" s="21"/>
    </row>
    <row r="25" ht="28.5">
      <c r="A25" s="7" t="s">
        <v>50</v>
      </c>
      <c r="B25" s="7" t="s">
        <v>51</v>
      </c>
      <c r="C25" s="18">
        <v>993</v>
      </c>
      <c r="D25" s="19">
        <v>1088.3</v>
      </c>
      <c r="E25" s="20">
        <f t="shared" si="2"/>
        <v>109.59718026183283</v>
      </c>
      <c r="F25" s="19">
        <v>934.5</v>
      </c>
      <c r="G25" s="20">
        <f t="shared" si="3"/>
        <v>116.45799892990905</v>
      </c>
      <c r="H25" s="21"/>
    </row>
    <row r="26" ht="71.25">
      <c r="A26" s="7" t="s">
        <v>52</v>
      </c>
      <c r="B26" s="7" t="s">
        <v>53</v>
      </c>
      <c r="C26" s="19">
        <v>0</v>
      </c>
      <c r="D26" s="18">
        <v>0</v>
      </c>
      <c r="E26" s="23" t="s">
        <v>33</v>
      </c>
      <c r="F26" s="18">
        <v>264.60000000000002</v>
      </c>
      <c r="G26" s="20" t="s">
        <v>33</v>
      </c>
      <c r="H26" s="21"/>
    </row>
    <row r="27" ht="28.5">
      <c r="A27" s="7" t="s">
        <v>54</v>
      </c>
      <c r="B27" s="7" t="s">
        <v>55</v>
      </c>
      <c r="C27" s="29">
        <f>C29+C30+C31+C32</f>
        <v>7989520.2000000002</v>
      </c>
      <c r="D27" s="30">
        <f>D29+D30+D31+D32+D33+D34</f>
        <v>7579910.9499999993</v>
      </c>
      <c r="E27" s="31">
        <f t="shared" si="2"/>
        <v>94.873168353714149</v>
      </c>
      <c r="F27" s="30">
        <f>F29+F30+F31+F32+F33+F34</f>
        <v>6744538</v>
      </c>
      <c r="G27" s="31">
        <f t="shared" si="3"/>
        <v>112.38591805695215</v>
      </c>
      <c r="H27" s="21"/>
    </row>
    <row r="28" ht="42.75">
      <c r="A28" s="7" t="s">
        <v>56</v>
      </c>
      <c r="B28" s="7" t="s">
        <v>57</v>
      </c>
      <c r="C28" s="32">
        <f>C29+C30+C31+C32</f>
        <v>7989520.2000000002</v>
      </c>
      <c r="D28" s="33">
        <f>D29+D30+D31+D32</f>
        <v>7582059.8499999996</v>
      </c>
      <c r="E28" s="34">
        <f t="shared" si="2"/>
        <v>94.900064837435423</v>
      </c>
      <c r="F28" s="33">
        <f>F29+F30+F31+F32</f>
        <v>6745316.0999999996</v>
      </c>
      <c r="G28" s="31">
        <f t="shared" si="3"/>
        <v>112.40481154026274</v>
      </c>
      <c r="H28" s="21"/>
    </row>
    <row r="29" ht="42.75">
      <c r="A29" s="7" t="s">
        <v>58</v>
      </c>
      <c r="B29" s="7" t="s">
        <v>59</v>
      </c>
      <c r="C29" s="29">
        <v>486989.70000000001</v>
      </c>
      <c r="D29" s="30">
        <v>486989.70000000001</v>
      </c>
      <c r="E29" s="31">
        <f t="shared" si="2"/>
        <v>100</v>
      </c>
      <c r="F29" s="30">
        <v>518515.5</v>
      </c>
      <c r="G29" s="31">
        <f t="shared" si="3"/>
        <v>93.9199888913639</v>
      </c>
      <c r="H29" s="21"/>
    </row>
    <row r="30" ht="42.75">
      <c r="A30" s="7" t="s">
        <v>60</v>
      </c>
      <c r="B30" s="7" t="s">
        <v>61</v>
      </c>
      <c r="C30" s="32">
        <v>1486887.6000000001</v>
      </c>
      <c r="D30" s="33">
        <v>1276307.7</v>
      </c>
      <c r="E30" s="34">
        <f t="shared" si="2"/>
        <v>85.837537417085187</v>
      </c>
      <c r="F30" s="33">
        <v>615991.80000000005</v>
      </c>
      <c r="G30" s="31">
        <f t="shared" si="3"/>
        <v>207.19556656436006</v>
      </c>
      <c r="H30" s="21"/>
    </row>
    <row r="31" ht="42.75">
      <c r="A31" s="7" t="s">
        <v>62</v>
      </c>
      <c r="B31" s="7" t="s">
        <v>63</v>
      </c>
      <c r="C31" s="29">
        <v>4786537.2000000002</v>
      </c>
      <c r="D31" s="30">
        <v>4644462.7999999998</v>
      </c>
      <c r="E31" s="31">
        <f t="shared" si="2"/>
        <v>97.031791584112199</v>
      </c>
      <c r="F31" s="30">
        <v>4371226.5</v>
      </c>
      <c r="G31" s="31">
        <f t="shared" si="3"/>
        <v>106.25079254072054</v>
      </c>
      <c r="H31" s="21"/>
    </row>
    <row r="32" ht="28.5">
      <c r="A32" s="7" t="s">
        <v>64</v>
      </c>
      <c r="B32" s="7" t="s">
        <v>65</v>
      </c>
      <c r="C32" s="32">
        <v>1229105.7</v>
      </c>
      <c r="D32" s="33">
        <v>1174299.6499999999</v>
      </c>
      <c r="E32" s="34">
        <f t="shared" si="2"/>
        <v>95.540981544549012</v>
      </c>
      <c r="F32" s="33">
        <v>1239582.3</v>
      </c>
      <c r="G32" s="31">
        <f t="shared" si="3"/>
        <v>94.733496113973217</v>
      </c>
      <c r="H32" s="21"/>
    </row>
    <row r="33" ht="114">
      <c r="A33" s="7" t="s">
        <v>66</v>
      </c>
      <c r="B33" s="7" t="s">
        <v>67</v>
      </c>
      <c r="C33" s="29"/>
      <c r="D33" s="30">
        <v>15301.799999999999</v>
      </c>
      <c r="E33" s="31"/>
      <c r="F33" s="30"/>
      <c r="G33" s="31"/>
      <c r="H33" s="21"/>
    </row>
    <row r="34" ht="42.75">
      <c r="A34" s="7" t="s">
        <v>68</v>
      </c>
      <c r="B34" s="7" t="s">
        <v>69</v>
      </c>
      <c r="C34" s="29"/>
      <c r="D34" s="33">
        <v>-17450.700000000001</v>
      </c>
      <c r="E34" s="31"/>
      <c r="F34" s="33">
        <v>-778.10000000000002</v>
      </c>
      <c r="G34" s="31"/>
      <c r="H34" s="21"/>
    </row>
    <row r="35">
      <c r="D35" s="22"/>
    </row>
    <row r="36">
      <c r="D36" s="30"/>
    </row>
    <row r="37">
      <c r="D37" s="17"/>
    </row>
    <row r="39">
      <c r="D39" s="17"/>
    </row>
  </sheetData>
  <mergeCells count="2">
    <mergeCell ref="A1:G1"/>
    <mergeCell ref="A4:B4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52" fitToWidth="0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" zoomScale="100" workbookViewId="0">
      <selection activeCell="D66" activeCellId="0" sqref="D66"/>
    </sheetView>
  </sheetViews>
  <sheetFormatPr defaultRowHeight="14.25"/>
  <cols>
    <col customWidth="1" min="2" max="2" width="39.42578125"/>
    <col customWidth="1" min="3" max="3" width="19"/>
    <col customWidth="1" min="4" max="4" width="17.85546875"/>
    <col customWidth="1" min="5" max="5" width="18.42578125"/>
    <col customWidth="1" min="6" max="6" width="18.28515625"/>
    <col customWidth="1" min="7" max="7" width="20"/>
  </cols>
  <sheetData>
    <row r="1" ht="66" customHeight="1">
      <c r="A1" s="35" t="s">
        <v>70</v>
      </c>
      <c r="B1" s="35"/>
      <c r="C1" s="35"/>
      <c r="D1" s="35"/>
      <c r="E1" s="35"/>
      <c r="F1" s="35"/>
      <c r="G1" s="35"/>
    </row>
    <row r="2">
      <c r="A2" s="36"/>
      <c r="B2" s="36"/>
      <c r="C2" s="36"/>
      <c r="D2" s="36"/>
      <c r="E2" s="36"/>
      <c r="F2" s="36"/>
    </row>
    <row r="3" ht="81" customHeight="1">
      <c r="A3" s="8" t="s">
        <v>71</v>
      </c>
      <c r="B3" s="8" t="s">
        <v>72</v>
      </c>
      <c r="C3" s="8" t="s">
        <v>3</v>
      </c>
      <c r="D3" s="8" t="s">
        <v>4</v>
      </c>
      <c r="E3" s="7" t="s">
        <v>5</v>
      </c>
      <c r="F3" s="8" t="s">
        <v>73</v>
      </c>
      <c r="G3" s="10" t="s">
        <v>7</v>
      </c>
    </row>
    <row r="4" ht="29.25" customHeight="1">
      <c r="A4" s="37" t="s">
        <v>74</v>
      </c>
      <c r="B4" s="38"/>
      <c r="C4" s="39">
        <f>C5+C13+C16+C20+C26+C30+C33+C40+C43+C47+C53+C58+C61+C63</f>
        <v>10430863.860000001</v>
      </c>
      <c r="D4" s="39">
        <f>D5+D13+D16+D20+D26+D30+D33+D40+D43+D47+D53+D58+D61+D63</f>
        <v>9979621.8300000001</v>
      </c>
      <c r="E4" s="40">
        <f t="shared" ref="E4:E64" si="4">D4/C4*100</f>
        <v>95.673972586964624</v>
      </c>
      <c r="F4" s="39">
        <f>F5+F13+F16+F20+F26+F30+F33+F40+F43+F47+F53+F58+F61+F63</f>
        <v>8992821.3999999985</v>
      </c>
      <c r="G4" s="40">
        <f t="shared" ref="G4:G64" si="5">D4/F4*100</f>
        <v>110.9732016917405</v>
      </c>
    </row>
    <row r="5" ht="21" customHeight="1">
      <c r="A5" s="8" t="s">
        <v>75</v>
      </c>
      <c r="B5" s="8" t="s">
        <v>76</v>
      </c>
      <c r="C5" s="41">
        <f>C7+C8+C9+C10+C11+C12+C6</f>
        <v>263860.72999999998</v>
      </c>
      <c r="D5" s="41">
        <f>D7+D8+D9+D10+D11+D12+D6</f>
        <v>263332.60999999999</v>
      </c>
      <c r="E5" s="42">
        <f t="shared" si="4"/>
        <v>99.799848958198524</v>
      </c>
      <c r="F5" s="41">
        <f>F7+F8+F9+F10+F11+F12+F6</f>
        <v>230165.29999999999</v>
      </c>
      <c r="G5" s="43">
        <f t="shared" si="5"/>
        <v>114.41021300778181</v>
      </c>
    </row>
    <row r="6" s="44" customFormat="1" ht="73.5" customHeight="1">
      <c r="A6" s="45" t="s">
        <v>77</v>
      </c>
      <c r="B6" s="45" t="s">
        <v>78</v>
      </c>
      <c r="C6" s="46">
        <v>111.93000000000001</v>
      </c>
      <c r="D6" s="46">
        <v>111.93000000000001</v>
      </c>
      <c r="E6" s="42">
        <f t="shared" si="4"/>
        <v>100</v>
      </c>
      <c r="F6" s="46"/>
      <c r="G6" s="47"/>
    </row>
    <row r="7" ht="71.25">
      <c r="A7" s="45" t="s">
        <v>79</v>
      </c>
      <c r="B7" s="45" t="s">
        <v>80</v>
      </c>
      <c r="C7" s="46">
        <v>213354.78</v>
      </c>
      <c r="D7" s="46">
        <v>213239.56</v>
      </c>
      <c r="E7" s="47">
        <f t="shared" si="4"/>
        <v>99.945996054084191</v>
      </c>
      <c r="F7" s="46">
        <v>177566.29999999999</v>
      </c>
      <c r="G7" s="47">
        <f t="shared" si="5"/>
        <v>120.09010718813198</v>
      </c>
    </row>
    <row r="8">
      <c r="A8" s="45" t="s">
        <v>81</v>
      </c>
      <c r="B8" s="45" t="s">
        <v>82</v>
      </c>
      <c r="C8" s="46">
        <v>10.800000000000001</v>
      </c>
      <c r="D8" s="46">
        <v>10.800000000000001</v>
      </c>
      <c r="E8" s="47">
        <f t="shared" si="4"/>
        <v>100</v>
      </c>
      <c r="F8" s="46">
        <v>15.4</v>
      </c>
      <c r="G8" s="47">
        <f t="shared" si="5"/>
        <v>70.129870129870127</v>
      </c>
    </row>
    <row r="9" ht="57">
      <c r="A9" s="45" t="s">
        <v>83</v>
      </c>
      <c r="B9" s="45" t="s">
        <v>84</v>
      </c>
      <c r="C9" s="46">
        <v>36875.370000000003</v>
      </c>
      <c r="D9" s="46">
        <v>36875.370000000003</v>
      </c>
      <c r="E9" s="47">
        <f t="shared" si="4"/>
        <v>100</v>
      </c>
      <c r="F9" s="46">
        <v>42126.900000000001</v>
      </c>
      <c r="G9" s="47">
        <f t="shared" si="5"/>
        <v>87.534022204339749</v>
      </c>
    </row>
    <row r="10" ht="30" hidden="1">
      <c r="A10" s="45" t="s">
        <v>85</v>
      </c>
      <c r="B10" s="45" t="s">
        <v>86</v>
      </c>
      <c r="C10" s="46"/>
      <c r="D10" s="46"/>
      <c r="E10" s="47" t="e">
        <f t="shared" si="4"/>
        <v>#DIV/0!</v>
      </c>
      <c r="F10" s="46"/>
      <c r="G10" s="47" t="e">
        <f t="shared" si="5"/>
        <v>#DIV/0!</v>
      </c>
    </row>
    <row r="11">
      <c r="A11" s="45" t="s">
        <v>87</v>
      </c>
      <c r="B11" s="45" t="s">
        <v>88</v>
      </c>
      <c r="C11" s="46">
        <v>200</v>
      </c>
      <c r="D11" s="46"/>
      <c r="E11" s="47">
        <v>0</v>
      </c>
      <c r="F11" s="46">
        <v>0</v>
      </c>
      <c r="G11" s="47"/>
    </row>
    <row r="12">
      <c r="A12" s="45" t="s">
        <v>89</v>
      </c>
      <c r="B12" s="45" t="s">
        <v>90</v>
      </c>
      <c r="C12" s="46">
        <v>13307.85</v>
      </c>
      <c r="D12" s="46">
        <v>13094.950000000001</v>
      </c>
      <c r="E12" s="47">
        <f t="shared" si="4"/>
        <v>98.400192367662697</v>
      </c>
      <c r="F12" s="46">
        <v>10456.700000000001</v>
      </c>
      <c r="G12" s="47">
        <f t="shared" si="5"/>
        <v>125.2302351602322</v>
      </c>
    </row>
    <row r="13">
      <c r="A13" s="8" t="s">
        <v>91</v>
      </c>
      <c r="B13" s="8" t="s">
        <v>92</v>
      </c>
      <c r="C13" s="41">
        <f>C14+C15</f>
        <v>338.92000000000002</v>
      </c>
      <c r="D13" s="41">
        <f>D14+D15</f>
        <v>306.16000000000003</v>
      </c>
      <c r="E13" s="43">
        <f t="shared" si="4"/>
        <v>90.334002124395141</v>
      </c>
      <c r="F13" s="41">
        <f>F14+F15</f>
        <v>260.80000000000001</v>
      </c>
      <c r="G13" s="43">
        <f t="shared" si="5"/>
        <v>117.39263803680981</v>
      </c>
    </row>
    <row r="14" ht="30" hidden="1">
      <c r="A14" s="45" t="s">
        <v>93</v>
      </c>
      <c r="B14" s="45" t="s">
        <v>94</v>
      </c>
      <c r="C14" s="46"/>
      <c r="D14" s="46"/>
      <c r="E14" s="47">
        <v>0</v>
      </c>
      <c r="F14" s="46"/>
      <c r="G14" s="47">
        <v>0</v>
      </c>
    </row>
    <row r="15">
      <c r="A15" s="45" t="s">
        <v>95</v>
      </c>
      <c r="B15" s="45" t="s">
        <v>96</v>
      </c>
      <c r="C15" s="46">
        <v>338.92000000000002</v>
      </c>
      <c r="D15" s="46">
        <v>306.16000000000003</v>
      </c>
      <c r="E15" s="47">
        <f t="shared" si="4"/>
        <v>90.334002124395141</v>
      </c>
      <c r="F15" s="46">
        <v>260.80000000000001</v>
      </c>
      <c r="G15" s="47">
        <f t="shared" si="5"/>
        <v>117.39263803680981</v>
      </c>
    </row>
    <row r="16" ht="28.5">
      <c r="A16" s="8" t="s">
        <v>97</v>
      </c>
      <c r="B16" s="8" t="s">
        <v>98</v>
      </c>
      <c r="C16" s="41">
        <f>C17+C18+C19</f>
        <v>22169.669999999998</v>
      </c>
      <c r="D16" s="41">
        <f>D17+D18+D19</f>
        <v>21914.809999999998</v>
      </c>
      <c r="E16" s="43">
        <f t="shared" si="4"/>
        <v>98.850411395388377</v>
      </c>
      <c r="F16" s="41">
        <f>F17+F18+F19</f>
        <v>103644.39999999999</v>
      </c>
      <c r="G16" s="43">
        <f t="shared" si="5"/>
        <v>21.144229693065906</v>
      </c>
    </row>
    <row r="17">
      <c r="A17" s="45" t="s">
        <v>99</v>
      </c>
      <c r="B17" s="45" t="s">
        <v>100</v>
      </c>
      <c r="C17" s="46">
        <v>3353.5</v>
      </c>
      <c r="D17" s="46">
        <v>3353.5</v>
      </c>
      <c r="E17" s="47">
        <f t="shared" si="4"/>
        <v>100</v>
      </c>
      <c r="F17" s="46">
        <v>2606</v>
      </c>
      <c r="G17" s="47">
        <f t="shared" si="5"/>
        <v>128.68380660015347</v>
      </c>
    </row>
    <row r="18" ht="57">
      <c r="A18" s="45" t="s">
        <v>101</v>
      </c>
      <c r="B18" s="45" t="s">
        <v>102</v>
      </c>
      <c r="C18" s="46">
        <v>4122.4200000000001</v>
      </c>
      <c r="D18" s="46">
        <v>3867.5599999999999</v>
      </c>
      <c r="E18" s="47">
        <f t="shared" si="4"/>
        <v>93.817709015578217</v>
      </c>
      <c r="F18" s="46">
        <v>74369.5</v>
      </c>
      <c r="G18" s="47">
        <f t="shared" si="5"/>
        <v>5.2004652444886679</v>
      </c>
    </row>
    <row r="19" ht="42.75">
      <c r="A19" s="45" t="s">
        <v>103</v>
      </c>
      <c r="B19" s="45" t="s">
        <v>104</v>
      </c>
      <c r="C19" s="46">
        <v>14693.75</v>
      </c>
      <c r="D19" s="46">
        <v>14693.75</v>
      </c>
      <c r="E19" s="47">
        <f t="shared" si="4"/>
        <v>100</v>
      </c>
      <c r="F19" s="46">
        <v>26668.900000000001</v>
      </c>
      <c r="G19" s="47">
        <f t="shared" si="5"/>
        <v>55.096948130594058</v>
      </c>
    </row>
    <row r="20">
      <c r="A20" s="8" t="s">
        <v>105</v>
      </c>
      <c r="B20" s="8" t="s">
        <v>106</v>
      </c>
      <c r="C20" s="41">
        <f>C21+C22+C23+C24+C25</f>
        <v>1503111.78</v>
      </c>
      <c r="D20" s="41">
        <f>D21+D22+D23+D24+D25</f>
        <v>1285024.6499999999</v>
      </c>
      <c r="E20" s="43">
        <f t="shared" si="4"/>
        <v>85.490957299263528</v>
      </c>
      <c r="F20" s="41">
        <f>F21+F22+F23+F24+F25</f>
        <v>1044552</v>
      </c>
      <c r="G20" s="43">
        <f t="shared" si="5"/>
        <v>123.02160639202259</v>
      </c>
    </row>
    <row r="21" hidden="1">
      <c r="A21" s="45" t="s">
        <v>107</v>
      </c>
      <c r="B21" s="45" t="s">
        <v>108</v>
      </c>
      <c r="C21" s="46"/>
      <c r="D21" s="46"/>
      <c r="E21" s="46">
        <v>0</v>
      </c>
      <c r="F21" s="46"/>
      <c r="G21" s="47">
        <v>0</v>
      </c>
    </row>
    <row r="22">
      <c r="A22" s="45" t="s">
        <v>109</v>
      </c>
      <c r="B22" s="45" t="s">
        <v>110</v>
      </c>
      <c r="C22" s="46">
        <v>2077.9000000000001</v>
      </c>
      <c r="D22" s="46">
        <v>850</v>
      </c>
      <c r="E22" s="47">
        <f t="shared" si="4"/>
        <v>40.906684633524229</v>
      </c>
      <c r="F22" s="46">
        <v>686.20000000000005</v>
      </c>
      <c r="G22" s="47">
        <f t="shared" si="5"/>
        <v>123.87059166423782</v>
      </c>
    </row>
    <row r="23" hidden="1">
      <c r="A23" s="45" t="s">
        <v>111</v>
      </c>
      <c r="B23" s="45" t="s">
        <v>112</v>
      </c>
      <c r="C23" s="46"/>
      <c r="D23" s="46"/>
      <c r="E23" s="47" t="e">
        <f t="shared" si="4"/>
        <v>#DIV/0!</v>
      </c>
      <c r="F23" s="46"/>
      <c r="G23" s="47" t="e">
        <f t="shared" si="5"/>
        <v>#DIV/0!</v>
      </c>
    </row>
    <row r="24">
      <c r="A24" s="45" t="s">
        <v>113</v>
      </c>
      <c r="B24" s="45" t="s">
        <v>114</v>
      </c>
      <c r="C24" s="46">
        <v>1241916.5700000001</v>
      </c>
      <c r="D24" s="46">
        <v>1028503.96</v>
      </c>
      <c r="E24" s="47">
        <f t="shared" si="4"/>
        <v>82.815865803288219</v>
      </c>
      <c r="F24" s="46">
        <v>785725.30000000005</v>
      </c>
      <c r="G24" s="47">
        <f t="shared" si="5"/>
        <v>130.89866903865766</v>
      </c>
    </row>
    <row r="25" ht="28.5">
      <c r="A25" s="45" t="s">
        <v>115</v>
      </c>
      <c r="B25" s="45" t="s">
        <v>116</v>
      </c>
      <c r="C25" s="46">
        <v>259117.31</v>
      </c>
      <c r="D25" s="46">
        <v>255670.69</v>
      </c>
      <c r="E25" s="47">
        <f t="shared" si="4"/>
        <v>98.669861152850032</v>
      </c>
      <c r="F25" s="46">
        <v>258140.5</v>
      </c>
      <c r="G25" s="47">
        <f t="shared" si="5"/>
        <v>99.043230333868564</v>
      </c>
    </row>
    <row r="26">
      <c r="A26" s="8" t="s">
        <v>117</v>
      </c>
      <c r="B26" s="8" t="s">
        <v>118</v>
      </c>
      <c r="C26" s="41">
        <f>C27+C28+C29</f>
        <v>493299.31</v>
      </c>
      <c r="D26" s="41">
        <f>D27+D28+D29</f>
        <v>424370.42999999999</v>
      </c>
      <c r="E26" s="43">
        <f t="shared" si="4"/>
        <v>86.026966062450001</v>
      </c>
      <c r="F26" s="41">
        <f>F27+F28+F29</f>
        <v>485238.20000000001</v>
      </c>
      <c r="G26" s="43">
        <f t="shared" si="5"/>
        <v>87.456105063451304</v>
      </c>
    </row>
    <row r="27">
      <c r="A27" s="45" t="s">
        <v>119</v>
      </c>
      <c r="B27" s="45" t="s">
        <v>120</v>
      </c>
      <c r="C27" s="46">
        <v>4205.29</v>
      </c>
      <c r="D27" s="46">
        <v>3347.6999999999998</v>
      </c>
      <c r="E27" s="47">
        <f t="shared" si="4"/>
        <v>79.606876101291462</v>
      </c>
      <c r="F27" s="46">
        <v>2825.0999999999999</v>
      </c>
      <c r="G27" s="47">
        <f t="shared" si="5"/>
        <v>118.49846023149621</v>
      </c>
    </row>
    <row r="28">
      <c r="A28" s="45" t="s">
        <v>121</v>
      </c>
      <c r="B28" s="45" t="s">
        <v>122</v>
      </c>
      <c r="C28" s="46">
        <v>2724.8800000000001</v>
      </c>
      <c r="D28" s="46">
        <v>2535</v>
      </c>
      <c r="E28" s="47">
        <f t="shared" si="4"/>
        <v>93.031619741052822</v>
      </c>
      <c r="F28" s="46">
        <v>657.39999999999998</v>
      </c>
      <c r="G28" s="47">
        <f t="shared" si="5"/>
        <v>385.6099787039854</v>
      </c>
    </row>
    <row r="29">
      <c r="A29" s="45" t="s">
        <v>123</v>
      </c>
      <c r="B29" s="45" t="s">
        <v>124</v>
      </c>
      <c r="C29" s="46">
        <v>486369.14000000001</v>
      </c>
      <c r="D29" s="46">
        <v>418487.72999999998</v>
      </c>
      <c r="E29" s="47">
        <f t="shared" si="4"/>
        <v>86.043232512654882</v>
      </c>
      <c r="F29" s="46">
        <v>481755.70000000001</v>
      </c>
      <c r="G29" s="47">
        <f t="shared" si="5"/>
        <v>86.867208836345895</v>
      </c>
    </row>
    <row r="30">
      <c r="A30" s="8" t="s">
        <v>125</v>
      </c>
      <c r="B30" s="8" t="s">
        <v>126</v>
      </c>
      <c r="C30" s="41">
        <f>C31+C32</f>
        <v>1029</v>
      </c>
      <c r="D30" s="41">
        <f>D31+D32</f>
        <v>1027.54</v>
      </c>
      <c r="E30" s="43">
        <f t="shared" si="4"/>
        <v>99.858114674441197</v>
      </c>
      <c r="F30" s="41">
        <f>F31+F32</f>
        <v>909</v>
      </c>
      <c r="G30" s="43">
        <f t="shared" si="5"/>
        <v>113.04070407040703</v>
      </c>
    </row>
    <row r="31" ht="30" hidden="1">
      <c r="A31" s="45" t="s">
        <v>127</v>
      </c>
      <c r="B31" s="45" t="s">
        <v>128</v>
      </c>
      <c r="C31" s="46"/>
      <c r="D31" s="46"/>
      <c r="E31" s="47">
        <v>0</v>
      </c>
      <c r="F31" s="46"/>
      <c r="G31" s="47"/>
    </row>
    <row r="32" ht="28.5">
      <c r="A32" s="45" t="s">
        <v>129</v>
      </c>
      <c r="B32" s="45" t="s">
        <v>130</v>
      </c>
      <c r="C32" s="46">
        <v>1029</v>
      </c>
      <c r="D32" s="46">
        <v>1027.54</v>
      </c>
      <c r="E32" s="47">
        <f t="shared" si="4"/>
        <v>99.858114674441197</v>
      </c>
      <c r="F32" s="46">
        <v>909</v>
      </c>
      <c r="G32" s="47">
        <f t="shared" si="5"/>
        <v>113.04070407040703</v>
      </c>
    </row>
    <row r="33">
      <c r="A33" s="8" t="s">
        <v>131</v>
      </c>
      <c r="B33" s="8" t="s">
        <v>132</v>
      </c>
      <c r="C33" s="41">
        <f>C34+C35+C36+C38+C39+C37</f>
        <v>5788097.6399999997</v>
      </c>
      <c r="D33" s="41">
        <f>D34+D35+D36+D38+D39+D37</f>
        <v>5648827.9299999988</v>
      </c>
      <c r="E33" s="43">
        <f t="shared" si="4"/>
        <v>97.593860389680628</v>
      </c>
      <c r="F33" s="41">
        <f>F34+F35+F36+F38+F39+F37</f>
        <v>5036353.5</v>
      </c>
      <c r="G33" s="43">
        <f t="shared" si="5"/>
        <v>112.1610691147871</v>
      </c>
    </row>
    <row r="34">
      <c r="A34" s="45" t="s">
        <v>133</v>
      </c>
      <c r="B34" s="45" t="s">
        <v>134</v>
      </c>
      <c r="C34" s="46">
        <v>1344631.3700000001</v>
      </c>
      <c r="D34" s="46">
        <v>1311533</v>
      </c>
      <c r="E34" s="42">
        <f>D34/C34*100</f>
        <v>97.53848000734952</v>
      </c>
      <c r="F34" s="46">
        <v>1188680.3</v>
      </c>
      <c r="G34" s="47">
        <f t="shared" si="5"/>
        <v>110.33521797240182</v>
      </c>
    </row>
    <row r="35">
      <c r="A35" s="45" t="s">
        <v>135</v>
      </c>
      <c r="B35" s="45" t="s">
        <v>136</v>
      </c>
      <c r="C35" s="46">
        <v>3731963.1899999999</v>
      </c>
      <c r="D35" s="46">
        <v>3626310.4199999999</v>
      </c>
      <c r="E35" s="47">
        <f t="shared" si="4"/>
        <v>97.168976095929821</v>
      </c>
      <c r="F35" s="46">
        <v>3191350.2000000002</v>
      </c>
      <c r="G35" s="47">
        <f t="shared" si="5"/>
        <v>113.62934785408383</v>
      </c>
    </row>
    <row r="36">
      <c r="A36" s="45" t="s">
        <v>137</v>
      </c>
      <c r="B36" s="45" t="s">
        <v>138</v>
      </c>
      <c r="C36" s="46">
        <v>311950.76000000001</v>
      </c>
      <c r="D36" s="46">
        <v>311950.76000000001</v>
      </c>
      <c r="E36" s="42">
        <f t="shared" si="4"/>
        <v>100</v>
      </c>
      <c r="F36" s="46">
        <v>290634</v>
      </c>
      <c r="G36" s="47">
        <f t="shared" si="5"/>
        <v>107.3345720046519</v>
      </c>
    </row>
    <row r="37" ht="42.75">
      <c r="A37" s="45" t="s">
        <v>139</v>
      </c>
      <c r="B37" s="45" t="s">
        <v>140</v>
      </c>
      <c r="C37" s="46">
        <v>196.18000000000001</v>
      </c>
      <c r="D37" s="46">
        <v>184.18000000000001</v>
      </c>
      <c r="E37" s="42">
        <f t="shared" si="4"/>
        <v>93.883168518707308</v>
      </c>
      <c r="F37" s="46">
        <v>199.19999999999999</v>
      </c>
      <c r="G37" s="47">
        <f t="shared" si="5"/>
        <v>92.459839357429729</v>
      </c>
    </row>
    <row r="38">
      <c r="A38" s="45" t="s">
        <v>141</v>
      </c>
      <c r="B38" s="45" t="s">
        <v>142</v>
      </c>
      <c r="C38" s="46">
        <v>6789.6800000000003</v>
      </c>
      <c r="D38" s="46">
        <v>6675.9700000000003</v>
      </c>
      <c r="E38" s="47">
        <f t="shared" si="4"/>
        <v>98.325252441941302</v>
      </c>
      <c r="F38" s="46">
        <v>6310.1999999999998</v>
      </c>
      <c r="G38" s="47">
        <f t="shared" si="5"/>
        <v>105.79648822541283</v>
      </c>
    </row>
    <row r="39">
      <c r="A39" s="45" t="s">
        <v>143</v>
      </c>
      <c r="B39" s="45" t="s">
        <v>144</v>
      </c>
      <c r="C39" s="46">
        <v>392566.46000000002</v>
      </c>
      <c r="D39" s="46">
        <v>392173.59999999998</v>
      </c>
      <c r="E39" s="47">
        <f t="shared" si="4"/>
        <v>99.89992522540004</v>
      </c>
      <c r="F39" s="46">
        <v>359179.59999999998</v>
      </c>
      <c r="G39" s="47">
        <f t="shared" si="5"/>
        <v>109.18593372229381</v>
      </c>
    </row>
    <row r="40">
      <c r="A40" s="8" t="s">
        <v>145</v>
      </c>
      <c r="B40" s="8" t="s">
        <v>146</v>
      </c>
      <c r="C40" s="41">
        <f>C41+C42</f>
        <v>404944.44</v>
      </c>
      <c r="D40" s="41">
        <f>D41+D42</f>
        <v>404894.44</v>
      </c>
      <c r="E40" s="43">
        <f t="shared" si="4"/>
        <v>99.987652627111018</v>
      </c>
      <c r="F40" s="41">
        <f>F41+F42</f>
        <v>423107.79999999999</v>
      </c>
      <c r="G40" s="43">
        <f t="shared" si="5"/>
        <v>95.695338162047591</v>
      </c>
    </row>
    <row r="41">
      <c r="A41" s="45" t="s">
        <v>147</v>
      </c>
      <c r="B41" s="45" t="s">
        <v>148</v>
      </c>
      <c r="C41" s="46">
        <v>373903.5</v>
      </c>
      <c r="D41" s="46">
        <v>373853.5</v>
      </c>
      <c r="E41" s="47">
        <f t="shared" si="4"/>
        <v>99.986627565668684</v>
      </c>
      <c r="F41" s="46">
        <v>404769.5</v>
      </c>
      <c r="G41" s="47">
        <f t="shared" si="5"/>
        <v>92.362072735223379</v>
      </c>
    </row>
    <row r="42" ht="28.5">
      <c r="A42" s="45" t="s">
        <v>149</v>
      </c>
      <c r="B42" s="45" t="s">
        <v>150</v>
      </c>
      <c r="C42" s="46">
        <v>31040.939999999999</v>
      </c>
      <c r="D42" s="46">
        <v>31040.939999999999</v>
      </c>
      <c r="E42" s="47">
        <f t="shared" si="4"/>
        <v>100</v>
      </c>
      <c r="F42" s="46">
        <v>18338.299999999999</v>
      </c>
      <c r="G42" s="47">
        <f t="shared" si="5"/>
        <v>169.26836184379141</v>
      </c>
    </row>
    <row r="43" ht="23.25" customHeight="1">
      <c r="A43" s="8" t="s">
        <v>151</v>
      </c>
      <c r="B43" s="8" t="s">
        <v>152</v>
      </c>
      <c r="C43" s="41">
        <f>C44+C45+C46</f>
        <v>7654.3400000000001</v>
      </c>
      <c r="D43" s="41">
        <f>D44+D45+D46</f>
        <v>7448.0799999999999</v>
      </c>
      <c r="E43" s="43">
        <f t="shared" si="4"/>
        <v>97.30531959646423</v>
      </c>
      <c r="F43" s="41">
        <f>F44+F45+F46</f>
        <v>10014.700000000001</v>
      </c>
      <c r="G43" s="43">
        <f t="shared" si="5"/>
        <v>74.371473933318015</v>
      </c>
    </row>
    <row r="44">
      <c r="A44" s="45" t="s">
        <v>153</v>
      </c>
      <c r="B44" s="45" t="s">
        <v>154</v>
      </c>
      <c r="C44" s="46">
        <v>5557.1400000000003</v>
      </c>
      <c r="D44" s="46">
        <v>5350.8800000000001</v>
      </c>
      <c r="E44" s="47">
        <f t="shared" si="4"/>
        <v>96.288378554436278</v>
      </c>
      <c r="F44" s="46">
        <v>5188.1999999999998</v>
      </c>
      <c r="G44" s="47">
        <f t="shared" si="5"/>
        <v>103.13557688601055</v>
      </c>
    </row>
    <row r="45">
      <c r="A45" s="45" t="s">
        <v>155</v>
      </c>
      <c r="B45" s="45" t="s">
        <v>156</v>
      </c>
      <c r="C45" s="46"/>
      <c r="D45" s="46"/>
      <c r="E45" s="47" t="e">
        <f t="shared" si="4"/>
        <v>#DIV/0!</v>
      </c>
      <c r="F45" s="46">
        <v>1079.5</v>
      </c>
      <c r="G45" s="47">
        <v>0</v>
      </c>
    </row>
    <row r="46" ht="28.5">
      <c r="A46" s="45" t="s">
        <v>157</v>
      </c>
      <c r="B46" s="45" t="s">
        <v>158</v>
      </c>
      <c r="C46" s="46">
        <v>2097.1999999999998</v>
      </c>
      <c r="D46" s="46">
        <v>2097.1999999999998</v>
      </c>
      <c r="E46" s="47">
        <f t="shared" si="4"/>
        <v>100</v>
      </c>
      <c r="F46" s="46">
        <v>3747</v>
      </c>
      <c r="G46" s="47">
        <f t="shared" si="5"/>
        <v>55.970109420870031</v>
      </c>
    </row>
    <row r="47">
      <c r="A47" s="8" t="s">
        <v>159</v>
      </c>
      <c r="B47" s="8" t="s">
        <v>160</v>
      </c>
      <c r="C47" s="41">
        <f>C48+C49+C50+C51+C52</f>
        <v>1526582.04</v>
      </c>
      <c r="D47" s="41">
        <f>D48+D49+D50+D51+D52</f>
        <v>1502699.1899999999</v>
      </c>
      <c r="E47" s="43">
        <f t="shared" si="4"/>
        <v>98.435534457093439</v>
      </c>
      <c r="F47" s="41">
        <f>F48+F49+F50+F51+F52</f>
        <v>1167593.9000000001</v>
      </c>
      <c r="G47" s="43">
        <f t="shared" si="5"/>
        <v>128.70050023385699</v>
      </c>
    </row>
    <row r="48">
      <c r="A48" s="45" t="s">
        <v>161</v>
      </c>
      <c r="B48" s="45" t="s">
        <v>162</v>
      </c>
      <c r="C48" s="46">
        <v>12276.83</v>
      </c>
      <c r="D48" s="46">
        <v>12261.120000000001</v>
      </c>
      <c r="E48" s="47">
        <f t="shared" si="4"/>
        <v>99.872035370694235</v>
      </c>
      <c r="F48" s="46">
        <v>11235.6</v>
      </c>
      <c r="G48" s="47">
        <f t="shared" si="5"/>
        <v>109.12741642635908</v>
      </c>
    </row>
    <row r="49">
      <c r="A49" s="45" t="s">
        <v>163</v>
      </c>
      <c r="B49" s="45" t="s">
        <v>164</v>
      </c>
      <c r="C49" s="46">
        <v>86976.5</v>
      </c>
      <c r="D49" s="46">
        <v>86614.789999999994</v>
      </c>
      <c r="E49" s="47">
        <f t="shared" si="4"/>
        <v>99.584129046351592</v>
      </c>
      <c r="F49" s="46">
        <v>75858.100000000006</v>
      </c>
      <c r="G49" s="47">
        <f t="shared" si="5"/>
        <v>114.18001505442396</v>
      </c>
    </row>
    <row r="50">
      <c r="A50" s="45" t="s">
        <v>165</v>
      </c>
      <c r="B50" s="45" t="s">
        <v>166</v>
      </c>
      <c r="C50" s="46">
        <v>1051273.5700000001</v>
      </c>
      <c r="D50" s="46">
        <v>1035808.67</v>
      </c>
      <c r="E50" s="47">
        <f t="shared" si="4"/>
        <v>98.528936668692239</v>
      </c>
      <c r="F50" s="46">
        <v>695369.80000000005</v>
      </c>
      <c r="G50" s="47">
        <f t="shared" si="5"/>
        <v>148.95796021052394</v>
      </c>
    </row>
    <row r="51">
      <c r="A51" s="45" t="s">
        <v>167</v>
      </c>
      <c r="B51" s="45" t="s">
        <v>168</v>
      </c>
      <c r="C51" s="46">
        <v>274185.97999999998</v>
      </c>
      <c r="D51" s="46">
        <v>268858.46999999997</v>
      </c>
      <c r="E51" s="47">
        <f t="shared" si="4"/>
        <v>98.056972132564908</v>
      </c>
      <c r="F51" s="46">
        <v>307545.29999999999</v>
      </c>
      <c r="G51" s="47">
        <f t="shared" si="5"/>
        <v>87.42077020848636</v>
      </c>
    </row>
    <row r="52" ht="28.5">
      <c r="A52" s="45" t="s">
        <v>169</v>
      </c>
      <c r="B52" s="45" t="s">
        <v>170</v>
      </c>
      <c r="C52" s="46">
        <v>101869.16</v>
      </c>
      <c r="D52" s="46">
        <v>99156.139999999999</v>
      </c>
      <c r="E52" s="47">
        <f t="shared" si="4"/>
        <v>97.336760212806311</v>
      </c>
      <c r="F52" s="46">
        <v>77585.100000000006</v>
      </c>
      <c r="G52" s="47">
        <f t="shared" si="5"/>
        <v>127.80307043491597</v>
      </c>
    </row>
    <row r="53">
      <c r="A53" s="8" t="s">
        <v>171</v>
      </c>
      <c r="B53" s="10" t="s">
        <v>172</v>
      </c>
      <c r="C53" s="41">
        <f>C54+C56+C57+C55</f>
        <v>154638.53</v>
      </c>
      <c r="D53" s="41">
        <f>D54+D56+D57+D55</f>
        <v>154638.53</v>
      </c>
      <c r="E53" s="48">
        <f t="shared" si="4"/>
        <v>100</v>
      </c>
      <c r="F53" s="41">
        <f>F54+F56+F57+F55</f>
        <v>164656</v>
      </c>
      <c r="G53" s="43">
        <f t="shared" si="5"/>
        <v>93.916122096977944</v>
      </c>
    </row>
    <row r="54">
      <c r="A54" s="45" t="s">
        <v>173</v>
      </c>
      <c r="B54" s="49" t="s">
        <v>174</v>
      </c>
      <c r="C54" s="46">
        <v>121946.83</v>
      </c>
      <c r="D54" s="46">
        <v>121946.83</v>
      </c>
      <c r="E54" s="47">
        <f t="shared" si="4"/>
        <v>100</v>
      </c>
      <c r="F54" s="46"/>
      <c r="G54" s="47" t="e">
        <f>D54/F54*100</f>
        <v>#DIV/0!</v>
      </c>
    </row>
    <row r="55">
      <c r="A55" s="45" t="s">
        <v>175</v>
      </c>
      <c r="B55" s="49" t="s">
        <v>176</v>
      </c>
      <c r="C55" s="46">
        <v>91.810000000000002</v>
      </c>
      <c r="D55" s="46">
        <v>91.810000000000002</v>
      </c>
      <c r="E55" s="47">
        <f t="shared" si="4"/>
        <v>100</v>
      </c>
      <c r="F55" s="46">
        <v>133965.60000000001</v>
      </c>
      <c r="G55" s="47"/>
    </row>
    <row r="56">
      <c r="A56" s="45" t="s">
        <v>177</v>
      </c>
      <c r="B56" s="45" t="s">
        <v>178</v>
      </c>
      <c r="C56" s="46">
        <v>28395.950000000001</v>
      </c>
      <c r="D56" s="46">
        <v>28395.950000000001</v>
      </c>
      <c r="E56" s="47">
        <f t="shared" si="4"/>
        <v>100</v>
      </c>
      <c r="F56" s="46">
        <v>26103.900000000001</v>
      </c>
      <c r="G56" s="47">
        <f t="shared" si="5"/>
        <v>108.78048873923053</v>
      </c>
    </row>
    <row r="57" ht="28.5">
      <c r="A57" s="45" t="s">
        <v>179</v>
      </c>
      <c r="B57" s="45" t="s">
        <v>180</v>
      </c>
      <c r="C57" s="46">
        <v>4203.9399999999996</v>
      </c>
      <c r="D57" s="46">
        <v>4203.9399999999996</v>
      </c>
      <c r="E57" s="47">
        <f t="shared" si="4"/>
        <v>100</v>
      </c>
      <c r="F57" s="46">
        <v>4586.5</v>
      </c>
      <c r="G57" s="47">
        <f t="shared" si="5"/>
        <v>91.658999236890864</v>
      </c>
    </row>
    <row r="58">
      <c r="A58" s="8" t="s">
        <v>181</v>
      </c>
      <c r="B58" s="10" t="s">
        <v>182</v>
      </c>
      <c r="C58" s="41">
        <f>C59+C60</f>
        <v>3567</v>
      </c>
      <c r="D58" s="41">
        <f>D59+D60</f>
        <v>3567</v>
      </c>
      <c r="E58" s="43">
        <f t="shared" si="4"/>
        <v>100</v>
      </c>
      <c r="F58" s="41">
        <f>F59+F60</f>
        <v>4177.1999999999998</v>
      </c>
      <c r="G58" s="43">
        <f t="shared" si="5"/>
        <v>85.392128698649813</v>
      </c>
    </row>
    <row r="59">
      <c r="A59" s="45" t="s">
        <v>183</v>
      </c>
      <c r="B59" s="45" t="s">
        <v>184</v>
      </c>
      <c r="C59" s="46">
        <v>2652</v>
      </c>
      <c r="D59" s="46">
        <v>2652</v>
      </c>
      <c r="E59" s="47">
        <f t="shared" si="4"/>
        <v>100</v>
      </c>
      <c r="F59" s="46">
        <v>3262.1999999999998</v>
      </c>
      <c r="G59" s="47">
        <f t="shared" si="5"/>
        <v>81.294831708662869</v>
      </c>
    </row>
    <row r="60" ht="28.5">
      <c r="A60" s="45" t="s">
        <v>185</v>
      </c>
      <c r="B60" s="45" t="s">
        <v>186</v>
      </c>
      <c r="C60" s="46">
        <v>915</v>
      </c>
      <c r="D60" s="46">
        <v>915</v>
      </c>
      <c r="E60" s="47">
        <f t="shared" si="4"/>
        <v>100</v>
      </c>
      <c r="F60" s="46">
        <v>915</v>
      </c>
      <c r="G60" s="47">
        <f t="shared" si="5"/>
        <v>100</v>
      </c>
    </row>
    <row r="61" ht="28.5" hidden="1">
      <c r="A61" s="8" t="s">
        <v>187</v>
      </c>
      <c r="B61" s="10" t="s">
        <v>188</v>
      </c>
      <c r="C61" s="41">
        <f>C62</f>
        <v>0</v>
      </c>
      <c r="D61" s="41">
        <v>0</v>
      </c>
      <c r="E61" s="43">
        <v>0</v>
      </c>
      <c r="F61" s="41">
        <v>0</v>
      </c>
      <c r="G61" s="43">
        <v>0</v>
      </c>
    </row>
    <row r="62" ht="30" hidden="1">
      <c r="A62" s="45" t="s">
        <v>189</v>
      </c>
      <c r="B62" s="45" t="s">
        <v>190</v>
      </c>
      <c r="C62" s="46">
        <v>0</v>
      </c>
      <c r="D62" s="46">
        <v>0</v>
      </c>
      <c r="E62" s="47">
        <v>0</v>
      </c>
      <c r="F62" s="46">
        <v>0</v>
      </c>
      <c r="G62" s="47">
        <v>0</v>
      </c>
    </row>
    <row r="63" ht="42.75">
      <c r="A63" s="8" t="s">
        <v>191</v>
      </c>
      <c r="B63" s="10" t="s">
        <v>192</v>
      </c>
      <c r="C63" s="41">
        <f>C64</f>
        <v>261570.45999999999</v>
      </c>
      <c r="D63" s="41">
        <f>D64</f>
        <v>261570.45999999999</v>
      </c>
      <c r="E63" s="43">
        <f t="shared" si="4"/>
        <v>100</v>
      </c>
      <c r="F63" s="41">
        <f>F64</f>
        <v>322148.59999999998</v>
      </c>
      <c r="G63" s="43">
        <f t="shared" si="5"/>
        <v>81.195591102987876</v>
      </c>
    </row>
    <row r="64" ht="57">
      <c r="A64" s="45" t="s">
        <v>193</v>
      </c>
      <c r="B64" s="45" t="s">
        <v>194</v>
      </c>
      <c r="C64" s="46">
        <v>261570.45999999999</v>
      </c>
      <c r="D64" s="46">
        <v>261570.45999999999</v>
      </c>
      <c r="E64" s="47">
        <f t="shared" si="4"/>
        <v>100</v>
      </c>
      <c r="F64" s="46">
        <v>322148.59999999998</v>
      </c>
      <c r="G64" s="47">
        <f t="shared" si="5"/>
        <v>81.195591102987876</v>
      </c>
    </row>
    <row r="65" hidden="1">
      <c r="A65" s="45" t="s">
        <v>195</v>
      </c>
      <c r="B65" s="45" t="s">
        <v>196</v>
      </c>
      <c r="C65" s="46"/>
      <c r="D65" s="46"/>
      <c r="E65" s="47" t="e">
        <f>D65/C65*100</f>
        <v>#DIV/0!</v>
      </c>
      <c r="F65" s="46"/>
      <c r="G65" s="47" t="e">
        <f>D65/F65*100</f>
        <v>#DIV/0!</v>
      </c>
    </row>
  </sheetData>
  <mergeCells count="3">
    <mergeCell ref="A1:G1"/>
    <mergeCell ref="A2:F2"/>
    <mergeCell ref="A4:B4"/>
  </mergeCells>
  <printOptions headings="0" gridLines="0"/>
  <pageMargins left="0.69999999999999996" right="0.69999999999999996" top="0.75" bottom="0.75" header="0.29999999999999999" footer="0.29999999999999999"/>
  <pageSetup paperSize="9" scale="61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5" activeCellId="0" sqref="E15"/>
    </sheetView>
  </sheetViews>
  <sheetFormatPr defaultRowHeight="14.25"/>
  <cols>
    <col customWidth="1" min="1" max="1" width="24.140625"/>
    <col customWidth="1" min="2" max="2" width="31.5703125"/>
    <col customWidth="1" min="3" max="3" width="36.7109375"/>
    <col customWidth="1" min="4" max="4" width="18.5703125"/>
    <col customWidth="1" min="5" max="5" width="18"/>
    <col customWidth="1" min="6" max="6" width="22.42578125"/>
    <col customWidth="1" min="7" max="7" width="17.5703125"/>
    <col customWidth="1" min="8" max="8" width="21"/>
  </cols>
  <sheetData>
    <row r="1">
      <c r="A1" s="50" t="s">
        <v>197</v>
      </c>
      <c r="B1" s="50"/>
      <c r="C1" s="50"/>
      <c r="D1" s="50"/>
      <c r="E1" s="50"/>
      <c r="F1" s="50"/>
      <c r="G1" s="50"/>
      <c r="H1" s="50"/>
    </row>
    <row r="2">
      <c r="A2" s="50"/>
      <c r="B2" s="50"/>
      <c r="C2" s="50"/>
      <c r="D2" s="50"/>
      <c r="E2" s="50"/>
      <c r="F2" s="50"/>
      <c r="G2" s="50"/>
      <c r="H2" s="50"/>
    </row>
    <row r="3">
      <c r="A3" s="50"/>
      <c r="B3" s="50"/>
      <c r="C3" s="50"/>
      <c r="D3" s="50"/>
      <c r="E3" s="50"/>
      <c r="F3" s="50"/>
      <c r="G3" s="50"/>
      <c r="H3" s="50"/>
    </row>
    <row r="4" ht="15">
      <c r="A4" s="51"/>
      <c r="B4" s="51"/>
      <c r="C4" s="51"/>
      <c r="D4" s="51"/>
      <c r="E4" s="51"/>
      <c r="F4" s="51"/>
      <c r="G4" s="51"/>
      <c r="H4" s="51"/>
    </row>
    <row r="5" ht="57">
      <c r="A5" s="7" t="s">
        <v>1</v>
      </c>
      <c r="B5" s="7" t="s">
        <v>198</v>
      </c>
      <c r="C5" s="7" t="s">
        <v>199</v>
      </c>
      <c r="D5" s="7" t="s">
        <v>3</v>
      </c>
      <c r="E5" s="7" t="s">
        <v>200</v>
      </c>
      <c r="F5" s="7" t="s">
        <v>5</v>
      </c>
      <c r="G5" s="7" t="s">
        <v>73</v>
      </c>
      <c r="H5" s="7" t="s">
        <v>201</v>
      </c>
    </row>
    <row r="6" ht="26.25" customHeight="1">
      <c r="A6" s="52" t="s">
        <v>202</v>
      </c>
      <c r="B6" s="53"/>
      <c r="C6" s="54"/>
      <c r="D6" s="18">
        <f>D7+D10+D13</f>
        <v>135712.65000000037</v>
      </c>
      <c r="E6" s="18">
        <f>E7+E10+E13</f>
        <v>8181.1000000014901</v>
      </c>
      <c r="F6" s="55">
        <f t="shared" ref="F6:F16" si="6">E6/D6*100</f>
        <v>6.0282516036651472</v>
      </c>
      <c r="G6" s="18">
        <f>G7+G10+G13</f>
        <v>75074</v>
      </c>
      <c r="H6" s="55">
        <f>E6/G6*100</f>
        <v>10.897381250501493</v>
      </c>
    </row>
    <row r="7" ht="28.5">
      <c r="A7" s="7" t="s">
        <v>203</v>
      </c>
      <c r="B7" s="7">
        <v>861</v>
      </c>
      <c r="C7" s="7" t="s">
        <v>204</v>
      </c>
      <c r="D7" s="18">
        <f>D8+D9</f>
        <v>0</v>
      </c>
      <c r="E7" s="18">
        <f>E8+E9</f>
        <v>0</v>
      </c>
      <c r="F7" s="56">
        <v>0</v>
      </c>
      <c r="G7" s="18">
        <f>G8+G9</f>
        <v>0</v>
      </c>
      <c r="H7" s="56">
        <v>0</v>
      </c>
    </row>
    <row r="8" ht="42.75">
      <c r="A8" s="24" t="s">
        <v>205</v>
      </c>
      <c r="B8" s="24">
        <v>861</v>
      </c>
      <c r="C8" s="57" t="s">
        <v>206</v>
      </c>
      <c r="D8" s="25"/>
      <c r="E8" s="25">
        <v>0</v>
      </c>
      <c r="F8" s="56" t="e">
        <f t="shared" si="6"/>
        <v>#DIV/0!</v>
      </c>
      <c r="G8" s="25">
        <v>0</v>
      </c>
      <c r="H8" s="56">
        <v>0</v>
      </c>
    </row>
    <row r="9" ht="42.75">
      <c r="A9" s="24" t="s">
        <v>207</v>
      </c>
      <c r="B9" s="24">
        <v>861</v>
      </c>
      <c r="C9" s="57" t="s">
        <v>208</v>
      </c>
      <c r="D9" s="25"/>
      <c r="E9" s="25">
        <v>0</v>
      </c>
      <c r="F9" s="56" t="e">
        <f t="shared" si="6"/>
        <v>#DIV/0!</v>
      </c>
      <c r="G9" s="25">
        <v>0</v>
      </c>
      <c r="H9" s="56">
        <v>0</v>
      </c>
    </row>
    <row r="10" ht="28.5">
      <c r="A10" s="7" t="s">
        <v>209</v>
      </c>
      <c r="B10" s="7">
        <v>861</v>
      </c>
      <c r="C10" s="58" t="s">
        <v>210</v>
      </c>
      <c r="D10" s="18">
        <f>D11+D12</f>
        <v>135712.65000000037</v>
      </c>
      <c r="E10" s="18">
        <f>E11+E12</f>
        <v>8181.1000000014901</v>
      </c>
      <c r="F10" s="55">
        <f t="shared" si="6"/>
        <v>6.0282516036651472</v>
      </c>
      <c r="G10" s="18">
        <f>G11+G12</f>
        <v>75074</v>
      </c>
      <c r="H10" s="55">
        <f t="shared" ref="H10:H15" si="7">E10/G10*100</f>
        <v>10.897381250501493</v>
      </c>
    </row>
    <row r="11" ht="30">
      <c r="A11" s="24" t="s">
        <v>211</v>
      </c>
      <c r="B11" s="24">
        <v>861</v>
      </c>
      <c r="C11" s="57" t="s">
        <v>212</v>
      </c>
      <c r="D11" s="25">
        <v>-10419151.199999999</v>
      </c>
      <c r="E11" s="59">
        <v>-10181548.699999999</v>
      </c>
      <c r="F11" s="56">
        <f t="shared" si="6"/>
        <v>97.719559919621858</v>
      </c>
      <c r="G11" s="59">
        <v>-9362918.5999999996</v>
      </c>
      <c r="H11" s="56">
        <f t="shared" si="7"/>
        <v>108.74332176721049</v>
      </c>
    </row>
    <row r="12" ht="28.5">
      <c r="A12" s="24" t="s">
        <v>213</v>
      </c>
      <c r="B12" s="24">
        <v>861</v>
      </c>
      <c r="C12" s="57" t="s">
        <v>214</v>
      </c>
      <c r="D12" s="25">
        <v>10554863.85</v>
      </c>
      <c r="E12" s="59">
        <v>10189729.800000001</v>
      </c>
      <c r="F12" s="56">
        <f t="shared" si="6"/>
        <v>96.540608621872465</v>
      </c>
      <c r="G12" s="59">
        <v>9437992.5999999996</v>
      </c>
      <c r="H12" s="56">
        <f t="shared" si="7"/>
        <v>107.96501154281475</v>
      </c>
    </row>
    <row r="13" ht="42.75">
      <c r="A13" s="7" t="s">
        <v>215</v>
      </c>
      <c r="B13" s="7">
        <v>861</v>
      </c>
      <c r="C13" s="58" t="s">
        <v>216</v>
      </c>
      <c r="D13" s="18">
        <f>D14</f>
        <v>0</v>
      </c>
      <c r="E13" s="18">
        <f>E14</f>
        <v>0</v>
      </c>
      <c r="F13" s="55">
        <v>0</v>
      </c>
      <c r="G13" s="18">
        <f>G14</f>
        <v>0</v>
      </c>
      <c r="H13" s="55" t="e">
        <f t="shared" si="7"/>
        <v>#DIV/0!</v>
      </c>
    </row>
    <row r="14" ht="42.75">
      <c r="A14" s="7" t="s">
        <v>217</v>
      </c>
      <c r="B14" s="7">
        <v>861</v>
      </c>
      <c r="C14" s="58" t="s">
        <v>218</v>
      </c>
      <c r="D14" s="18">
        <f>D15+D16</f>
        <v>0</v>
      </c>
      <c r="E14" s="18">
        <f>E15+E16</f>
        <v>0</v>
      </c>
      <c r="F14" s="55">
        <v>0</v>
      </c>
      <c r="G14" s="18">
        <f>G15+G16</f>
        <v>0</v>
      </c>
      <c r="H14" s="55" t="e">
        <f t="shared" si="7"/>
        <v>#DIV/0!</v>
      </c>
    </row>
    <row r="15" ht="71.25">
      <c r="A15" s="24" t="s">
        <v>219</v>
      </c>
      <c r="B15" s="24">
        <v>861</v>
      </c>
      <c r="C15" s="57" t="s">
        <v>220</v>
      </c>
      <c r="D15" s="25">
        <v>-124000</v>
      </c>
      <c r="E15" s="59">
        <v>-18470.700000000001</v>
      </c>
      <c r="F15" s="56">
        <f t="shared" si="6"/>
        <v>14.895725806451612</v>
      </c>
      <c r="G15" s="59">
        <v>-77011.199999999997</v>
      </c>
      <c r="H15" s="56">
        <f t="shared" si="7"/>
        <v>23.984433433059088</v>
      </c>
    </row>
    <row r="16" ht="85.5">
      <c r="A16" s="24" t="s">
        <v>221</v>
      </c>
      <c r="B16" s="24">
        <v>861</v>
      </c>
      <c r="C16" s="57" t="s">
        <v>222</v>
      </c>
      <c r="D16" s="25">
        <v>124000</v>
      </c>
      <c r="E16" s="59">
        <v>18470.700000000001</v>
      </c>
      <c r="F16" s="56">
        <f t="shared" si="6"/>
        <v>14.895725806451612</v>
      </c>
      <c r="G16" s="59">
        <v>77011.199999999997</v>
      </c>
      <c r="H16" s="56">
        <v>0</v>
      </c>
    </row>
  </sheetData>
  <mergeCells count="3">
    <mergeCell ref="A1:H3"/>
    <mergeCell ref="A4:H4"/>
    <mergeCell ref="A6:C6"/>
  </mergeCells>
  <printOptions headings="0" gridLines="0"/>
  <pageMargins left="0.69999999999999996" right="0.69999999999999996" top="0.75" bottom="0.75" header="0.29999999999999999" footer="0.29999999999999999"/>
  <pageSetup paperSize="9" scale="6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2006-09-16T00:00:00Z</dcterms:created>
  <dcterms:modified xsi:type="dcterms:W3CDTF">2026-01-23T12:32:46Z</dcterms:modified>
</cp:coreProperties>
</file>