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Доходы" sheetId="1" state="visible" r:id="rId1"/>
    <sheet name="Расходы" sheetId="2" state="visible" r:id="rId2"/>
    <sheet name="Источники фин-я дефицита" sheetId="3" state="visible" r:id="rId3"/>
  </sheets>
  <definedNames>
    <definedName name="APPT" localSheetId="1">Расходы!#REF!</definedName>
    <definedName name="FIO" localSheetId="1">Расходы!$D$14</definedName>
    <definedName name="LAST_CELL" localSheetId="1">Расходы!$H$68</definedName>
    <definedName name="SIGN" localSheetId="1">Расходы!$A$14:$F$15</definedName>
  </definedNames>
  <calcPr/>
</workbook>
</file>

<file path=xl/sharedStrings.xml><?xml version="1.0" encoding="utf-8"?>
<sst xmlns="http://schemas.openxmlformats.org/spreadsheetml/2006/main" count="227" uniqueCount="227">
  <si>
    <t xml:space="preserve">Сведения об исполнении доходов консолидированного бюджета Белгородского района за 9 месяцев 2025 года в сравнении с запланированными значениями на соответствующий финансовый год и с соответствующим периодом прошлого года</t>
  </si>
  <si>
    <t xml:space="preserve">Код бюджетной классификации</t>
  </si>
  <si>
    <t xml:space="preserve">Наименование показателей</t>
  </si>
  <si>
    <t xml:space="preserve">Бюджетные назначения на 2025 г., тыс. руб.</t>
  </si>
  <si>
    <t xml:space="preserve">Фактическое исполнение за девять месяцев 2025 г., тыс. руб.</t>
  </si>
  <si>
    <t xml:space="preserve">% исполнения годового плана</t>
  </si>
  <si>
    <t xml:space="preserve">Фактическое исполнение за девять месяцев 2024 г., тыс. руб.</t>
  </si>
  <si>
    <t xml:space="preserve">Темпы роста
к соответствующему периоду прошлого года, %</t>
  </si>
  <si>
    <t xml:space="preserve">Доходы бюджета, всего</t>
  </si>
  <si>
    <t>1.00.00.00.0.00.0.000</t>
  </si>
  <si>
    <t xml:space="preserve">Налоговые и неналоговые доходы</t>
  </si>
  <si>
    <t>1.01.00.00.0.00.0.000</t>
  </si>
  <si>
    <t xml:space="preserve">Налоги на прибыль, доходы</t>
  </si>
  <si>
    <t>1.01.02.00.0.01.0.000</t>
  </si>
  <si>
    <t xml:space="preserve">Налог на доходы физических лиц</t>
  </si>
  <si>
    <t>1.03.00.00.0.00.0.000</t>
  </si>
  <si>
    <t xml:space="preserve">Налоги на товары (работы, услуги), реализуемые на территории Российской Федерации</t>
  </si>
  <si>
    <t>1.03.02.00.0.01.0.000</t>
  </si>
  <si>
    <t xml:space="preserve">Акцизы по подакцизным товарам (продукции), производимым на территории Российской Федерации</t>
  </si>
  <si>
    <t>1.05.00.00.0.00.0.000</t>
  </si>
  <si>
    <t xml:space="preserve">Налоги на совокупный доход</t>
  </si>
  <si>
    <t>1.05.01.00.0.01.0.000</t>
  </si>
  <si>
    <t xml:space="preserve">Налог, взимаемый в связи с применением упрощенной системы налогообложения</t>
  </si>
  <si>
    <t>1.05.02.00.0.02.0.000</t>
  </si>
  <si>
    <t xml:space="preserve">Единый налог на вмененный доход для отдельных видов деятельности</t>
  </si>
  <si>
    <t>-</t>
  </si>
  <si>
    <t>1.05.03.00.0.01.0.000</t>
  </si>
  <si>
    <t xml:space="preserve">Единый сельскохозяйственный налог</t>
  </si>
  <si>
    <t>1.05.04.00.0.02.0.000</t>
  </si>
  <si>
    <t xml:space="preserve">Налог, взимаемый в связи 
с применением патентной системы налогообложения</t>
  </si>
  <si>
    <t>1.06.00.00.0.00.0000</t>
  </si>
  <si>
    <t xml:space="preserve">Налоги на имущество</t>
  </si>
  <si>
    <t>1.06.01.00.0.00.0.110</t>
  </si>
  <si>
    <t xml:space="preserve">Налог на имущество физических лиц</t>
  </si>
  <si>
    <t>1.06.06.00.0.00.0.110</t>
  </si>
  <si>
    <t xml:space="preserve">Земельный налог</t>
  </si>
  <si>
    <t>1.08.00.00.0.00.0.000</t>
  </si>
  <si>
    <t xml:space="preserve">Государственная пошлина</t>
  </si>
  <si>
    <t>1.09.00.00.0.00.0.000</t>
  </si>
  <si>
    <t xml:space="preserve">Задолженность и перерасчеты по отмененным налогам</t>
  </si>
  <si>
    <t>1.11.00.00.0.00.0.000</t>
  </si>
  <si>
    <t xml:space="preserve">Доходы от использования имущества, находящегося в государственной и муниципальной собственности</t>
  </si>
  <si>
    <t>1.11.03.00.0.00.0.000</t>
  </si>
  <si>
    <t xml:space="preserve">Проценты, полученные от предоставления бюджетных кредитов внутри страны</t>
  </si>
  <si>
    <t>1.11.05.00.0.00.0.000</t>
  </si>
  <si>
    <t xml:space="preserve"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
и муниципальных унитарных предприятий, в том числе казенных)</t>
  </si>
  <si>
    <t>1.11.08.00.0.00.0.000</t>
  </si>
  <si>
    <t xml:space="preserve">Средства, получаемые от передачи имущества, находящегося в государственной и </t>
  </si>
  <si>
    <t>1.11.09.00.0.00.0.000</t>
  </si>
  <si>
    <t xml:space="preserve">Прочие доходы от использования имущества и прав, находящихся 
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</si>
  <si>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1.12.00.00.0.00.0.000</t>
  </si>
  <si>
    <t xml:space="preserve">Платежи при пользовании природными ресурсами</t>
  </si>
  <si>
    <t>1.13.00.00.0.00.0.000</t>
  </si>
  <si>
    <t xml:space="preserve">Доходы от оказания платных услуг (работ) и компенсации затрат государства</t>
  </si>
  <si>
    <t>1.14.00.00.0.00.0.000</t>
  </si>
  <si>
    <t xml:space="preserve">Доходы от продажи материальных 
и нематериальных активов</t>
  </si>
  <si>
    <t>1.16.00.00.0.00.0.000</t>
  </si>
  <si>
    <t xml:space="preserve">Штрафы, санкции, возмещение ущерба</t>
  </si>
  <si>
    <t>1.17.00.00.0.00.0.000</t>
  </si>
  <si>
    <t xml:space="preserve">Прочие неналоговые доходы</t>
  </si>
  <si>
    <t>2.00.00.00.0.00.0.000</t>
  </si>
  <si>
    <t xml:space="preserve">Безвозмездные поступления</t>
  </si>
  <si>
    <t>2.02.00.00.0.00.0.000</t>
  </si>
  <si>
    <t xml:space="preserve">Безвозмездные поступления от других бюджетов бюджетной системы Российской Федерации</t>
  </si>
  <si>
    <t>2.02.01.00.0.00.0.000</t>
  </si>
  <si>
    <t xml:space="preserve">Дотации бюджетам субъектов Российской Федерации 
и муниципальных образований</t>
  </si>
  <si>
    <t>2.02.02.00.0.00.0.000</t>
  </si>
  <si>
    <t xml:space="preserve">Субсидии бюджетам бюджетной системы Российской Федерации (межбюджетные субсидии)</t>
  </si>
  <si>
    <t>2.02.03.00.0.00.0.000</t>
  </si>
  <si>
    <t xml:space="preserve">Субвенции бюджетам субъектов Российской Федерации 
и муниципальных образований</t>
  </si>
  <si>
    <t>2.02.04.00.0.00.0.000</t>
  </si>
  <si>
    <t xml:space="preserve">Иные межбюджетные трансферты</t>
  </si>
  <si>
    <t>2.07.00.00.0.00.0.000</t>
  </si>
  <si>
    <t xml:space="preserve">Прочие безвозмездные поступления</t>
  </si>
  <si>
    <t>2.08.00.00.0.00.0.001</t>
  </si>
  <si>
    <t xml:space="preserve">Перечисления для осуществления возврата (зачета) излишне уплаченных или излишне взысканных сумм налогов, сборовв и иных платежей, а также сумм процентов за несвоевременное осуществление такого возврата и процентов, начисленных на излишне уплаченные суммы</t>
  </si>
  <si>
    <t>2.19.00.00.0.00.0.000</t>
  </si>
  <si>
    <t xml:space="preserve">Возврат остатков субсидий, субвенций и иных межбюджетных трансфертов, имеющих целевое назначение, прошлых лет</t>
  </si>
  <si>
    <t xml:space="preserve">Cведения об исполнении консолидированного бюджета Белгородского района по разделам и подразделам классификации расходов бюджета за 9 месяцев 2025 года в сравнении с запланированными значениями на соответствующий финансовый год и с соответствующим периодом прошлого года</t>
  </si>
  <si>
    <t>Код</t>
  </si>
  <si>
    <t xml:space="preserve">Наименование разделов, подразделов</t>
  </si>
  <si>
    <t xml:space="preserve">Фактическое исполнение за 9 месяцев 2025г., тыс. руб.</t>
  </si>
  <si>
    <t xml:space="preserve">Фактическое исполнение за 9 месяцев 2024 г., тыс.руб.</t>
  </si>
  <si>
    <t xml:space="preserve">Расходы бюджета, всего</t>
  </si>
  <si>
    <t>0100</t>
  </si>
  <si>
    <t xml:space="preserve">Общегосударсвенные расходы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</si>
  <si>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</si>
  <si>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</si>
  <si>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</si>
  <si>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 xml:space="preserve">Судебная система</t>
  </si>
  <si>
    <t>0106</t>
  </si>
  <si>
    <t xml:space="preserve"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</si>
  <si>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</si>
  <si>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 xml:space="preserve">Обеспечение проведения выборов и референдумов</t>
  </si>
  <si>
    <t>0111</t>
  </si>
  <si>
    <t xml:space="preserve">Резервные фонды</t>
  </si>
  <si>
    <t>0113</t>
  </si>
  <si>
    <t xml:space="preserve">Другие общегосударственные вопросы</t>
  </si>
  <si>
    <t>0200</t>
  </si>
  <si>
    <t xml:space="preserve">Национальная оборона</t>
  </si>
  <si>
    <t>0203</t>
  </si>
  <si>
    <t xml:space="preserve">Мобилизационная и вневойсковая подготовка</t>
  </si>
  <si>
    <t>0204</t>
  </si>
  <si>
    <t xml:space="preserve">Мобилизационная подготовка экономики</t>
  </si>
  <si>
    <t>0300</t>
  </si>
  <si>
    <t xml:space="preserve">Национальная безопасность</t>
  </si>
  <si>
    <t>0304</t>
  </si>
  <si>
    <t xml:space="preserve">Органы юстиции</t>
  </si>
  <si>
    <t>0310</t>
  </si>
  <si>
    <t xml:space="preserve">Защита населения и территории от чрезвычайных ситуаций природного и техногенного характера, пожарная безопасность</t>
  </si>
  <si>
    <t>0314</t>
  </si>
  <si>
    <t xml:space="preserve">Другие вопросы в области национальной безопасности и правоохранительной деятельности</t>
  </si>
  <si>
    <t>0400</t>
  </si>
  <si>
    <t xml:space="preserve">Национальная экономика</t>
  </si>
  <si>
    <t>0401</t>
  </si>
  <si>
    <t xml:space="preserve">Общеэкономические вопросы</t>
  </si>
  <si>
    <t>0405</t>
  </si>
  <si>
    <t xml:space="preserve">Сельское хозяйство и рыболовство</t>
  </si>
  <si>
    <t>0408</t>
  </si>
  <si>
    <t>Транспорт</t>
  </si>
  <si>
    <t>0409</t>
  </si>
  <si>
    <t xml:space="preserve">Дорожное хозяйство (дорожные фонды)</t>
  </si>
  <si>
    <t>0412</t>
  </si>
  <si>
    <t xml:space="preserve">Другие вопросы в области национальной экономики</t>
  </si>
  <si>
    <t>05</t>
  </si>
  <si>
    <t xml:space="preserve">Жилищно-коммунальное хозяйство</t>
  </si>
  <si>
    <t>0501</t>
  </si>
  <si>
    <t xml:space="preserve">Жилищное хозяйство</t>
  </si>
  <si>
    <t>0502</t>
  </si>
  <si>
    <t xml:space="preserve">Коммунальное хозяйство</t>
  </si>
  <si>
    <t>0503</t>
  </si>
  <si>
    <t>Благоустройство</t>
  </si>
  <si>
    <t>0600</t>
  </si>
  <si>
    <t xml:space="preserve">Охана окружающей среды</t>
  </si>
  <si>
    <t>0603</t>
  </si>
  <si>
    <t xml:space="preserve">Охрана объектов растительного и животного мира и среды их обитания</t>
  </si>
  <si>
    <t>0605</t>
  </si>
  <si>
    <t xml:space="preserve">Другие вопросы в области охраны окружающей среды</t>
  </si>
  <si>
    <t>0700</t>
  </si>
  <si>
    <t>Образование</t>
  </si>
  <si>
    <t>0701</t>
  </si>
  <si>
    <t xml:space="preserve">Дошкольное образование</t>
  </si>
  <si>
    <t>0702</t>
  </si>
  <si>
    <t xml:space="preserve">Общее образование</t>
  </si>
  <si>
    <t>0703</t>
  </si>
  <si>
    <t xml:space="preserve">Дополнительное образование детей</t>
  </si>
  <si>
    <t>0705</t>
  </si>
  <si>
    <t xml:space="preserve">Профессиональная подготовка, переподготовка и повышение квалификации</t>
  </si>
  <si>
    <t>0707</t>
  </si>
  <si>
    <t xml:space="preserve">Молодежная политика</t>
  </si>
  <si>
    <t>0709</t>
  </si>
  <si>
    <t xml:space="preserve">Другие вопросы в области образования</t>
  </si>
  <si>
    <t>0800</t>
  </si>
  <si>
    <t xml:space="preserve">Культура, кинематография</t>
  </si>
  <si>
    <t>0801</t>
  </si>
  <si>
    <t>Культура</t>
  </si>
  <si>
    <t>0804</t>
  </si>
  <si>
    <t xml:space="preserve">Другие вопросы в области культуры, кинематографии</t>
  </si>
  <si>
    <t>0900</t>
  </si>
  <si>
    <t>Здравоохранение</t>
  </si>
  <si>
    <t>0901</t>
  </si>
  <si>
    <t xml:space="preserve">Стационарная медицинская помощь</t>
  </si>
  <si>
    <t>0902</t>
  </si>
  <si>
    <t xml:space="preserve">Амбулаторная помощь</t>
  </si>
  <si>
    <t>0909</t>
  </si>
  <si>
    <t xml:space="preserve">Другие вопросы в области здравоохранения</t>
  </si>
  <si>
    <t>1000</t>
  </si>
  <si>
    <t xml:space="preserve">Социальная политика</t>
  </si>
  <si>
    <t>1001</t>
  </si>
  <si>
    <t xml:space="preserve">Пенсионное обеспечение</t>
  </si>
  <si>
    <t>1002</t>
  </si>
  <si>
    <t xml:space="preserve">Социальное обслуживание населения</t>
  </si>
  <si>
    <t>1003</t>
  </si>
  <si>
    <t xml:space="preserve">Социальное обеспечение населения</t>
  </si>
  <si>
    <t>1004</t>
  </si>
  <si>
    <t xml:space="preserve">Охрана семьи и детства</t>
  </si>
  <si>
    <t>1006</t>
  </si>
  <si>
    <t xml:space="preserve">Другие вопросы в области социальной политики</t>
  </si>
  <si>
    <t>1100</t>
  </si>
  <si>
    <t xml:space="preserve">Физическая культура и спорт</t>
  </si>
  <si>
    <t>1101</t>
  </si>
  <si>
    <t xml:space="preserve">Физическая культура</t>
  </si>
  <si>
    <t>1102</t>
  </si>
  <si>
    <t xml:space="preserve">Массовый спорт</t>
  </si>
  <si>
    <t>1103</t>
  </si>
  <si>
    <t xml:space="preserve">Спорт высших достижений</t>
  </si>
  <si>
    <t>1105</t>
  </si>
  <si>
    <t xml:space="preserve">Другие вопросы в области физической культуры и спорта</t>
  </si>
  <si>
    <t>1200</t>
  </si>
  <si>
    <t xml:space="preserve">Средства массовой информации</t>
  </si>
  <si>
    <t>1202</t>
  </si>
  <si>
    <t xml:space="preserve">Периодическая печать и издательства</t>
  </si>
  <si>
    <t>1204</t>
  </si>
  <si>
    <t xml:space="preserve">Другие вопросы в области средств массовой информации</t>
  </si>
  <si>
    <t>1300</t>
  </si>
  <si>
    <t xml:space="preserve">Обслуживание государственного и муниципального долга</t>
  </si>
  <si>
    <t>1301</t>
  </si>
  <si>
    <t xml:space="preserve">Обслуживание государственного (муниципального) внутреннего долга</t>
  </si>
  <si>
    <t xml:space="preserve">БЮДЖЕТНЫЕ АССИГНОВАНИЯ ПО ИСТОЧНИКАМ ДЕФИЦИТА КОНСОЛИДИРОВАННОГО БЮДЖЕТА БЕЛГОРОДСКОГО РАЙОНА ЗА 9 МЕСЯЦЕВ 2025 ГОДА В СРАВНЕНИИ С СООТВЕТСТВУЮЩИМ ПЕРИОДОМ ПРОШЛОГО ГОДА</t>
  </si>
  <si>
    <t xml:space="preserve">Код главного администратора источников внутреннего финансирования дефицита районного бюджета</t>
  </si>
  <si>
    <t xml:space="preserve">Наименование кода группы, подгруппы, статьи, вида источника внутреннего финансирования дефицита бюджета</t>
  </si>
  <si>
    <t xml:space="preserve">Бюджетные назначения на 2025г., тыс.руб.</t>
  </si>
  <si>
    <t xml:space="preserve">Фактическое исполнения за 9 месяцев 2025г., тыс.руб.</t>
  </si>
  <si>
    <t xml:space="preserve">% исполнения годового плана </t>
  </si>
  <si>
    <t xml:space="preserve">Фактическое исполнения за 9 месяцев 2024 г., тыс.руб.</t>
  </si>
  <si>
    <t xml:space="preserve">Темпы роста к соответствующему периоду прошлого года, %</t>
  </si>
  <si>
    <t xml:space="preserve">01 02 00 00 00 0000 00</t>
  </si>
  <si>
    <t xml:space="preserve">Кредиты кредитных организаций в валюте Российской Федерации</t>
  </si>
  <si>
    <t xml:space="preserve">01 02 00 00 00 0000 700</t>
  </si>
  <si>
    <t xml:space="preserve">Получение кредитов от кредитных организаций в валюте Российской Федерации</t>
  </si>
  <si>
    <t xml:space="preserve">01 02 00 00 00 0000 800</t>
  </si>
  <si>
    <t xml:space="preserve">Погашение кредитов, предоставленных кредитными организациями в валюте Российской Федерации</t>
  </si>
  <si>
    <t xml:space="preserve">01 00 00 00 00 0000 000</t>
  </si>
  <si>
    <t xml:space="preserve">Изменение остатков средств на счетах по учету средств бюджетов</t>
  </si>
  <si>
    <t xml:space="preserve">01 05 00 00 00 0000 500</t>
  </si>
  <si>
    <t xml:space="preserve">Увеличение остатков средств бюджетов</t>
  </si>
  <si>
    <t xml:space="preserve">01 05 00 00 00 0000 600</t>
  </si>
  <si>
    <t xml:space="preserve">Уменьшение остатков средств бюджетов</t>
  </si>
  <si>
    <t xml:space="preserve">01 06 00 00 00 0000 000</t>
  </si>
  <si>
    <t xml:space="preserve">Иные источники внутреннего финансирования дефицитов бюджетов</t>
  </si>
  <si>
    <t xml:space="preserve">01 06 05 00 00 0000 000</t>
  </si>
  <si>
    <t xml:space="preserve">Бюджетные кредиты, предоставленные внутри страны в валюте Российской Федерации</t>
  </si>
  <si>
    <t xml:space="preserve">01 06 05 01 05 0000 540</t>
  </si>
  <si>
    <t xml:space="preserve">Предоставление бюджетных кредитов предоставленных  юридическим лицам  из бюджетов муниципальных районов в валюте Российской Федерации</t>
  </si>
  <si>
    <t xml:space="preserve">01 06 05 01 05 0000 640</t>
  </si>
  <si>
    <t xml:space="preserve">Возврат бюджетных кредитов, предоставленных  юридическим лицам из бюджетов муниципальных  районов в валюте Российской Федерации</t>
  </si>
  <si>
    <t xml:space="preserve">Всего средств, направленных на покрытие дефицита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</si>
</sst>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#,##0.0"/>
    <numFmt numFmtId="161" formatCode="0.0"/>
    <numFmt numFmtId="162" formatCode="#,##0.0_ ;[Red]\-#,##0.0\ "/>
  </numFmts>
  <fonts count="9">
    <font>
      <sz val="10.000000"/>
      <color theme="1"/>
      <name val="Arial"/>
    </font>
    <font>
      <sz val="11.000000"/>
      <name val="Calibri"/>
      <scheme val="minor"/>
    </font>
    <font>
      <sz val="10.000000"/>
      <name val="Arial"/>
    </font>
    <font>
      <b/>
      <sz val="12.000000"/>
      <color theme="1"/>
      <name val="Times New Roman"/>
    </font>
    <font>
      <b/>
      <sz val="12.000000"/>
      <name val="Times New Roman"/>
    </font>
    <font>
      <b/>
      <sz val="11.000000"/>
      <name val="Times New Roman"/>
    </font>
    <font>
      <sz val="11.000000"/>
      <name val="Times New Roman"/>
    </font>
    <font>
      <sz val="8.500000"/>
      <name val="MS Sans Serif"/>
    </font>
    <font>
      <sz val="11.00000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 style="none"/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76">
    <xf fontId="0" fillId="0" borderId="0" numFmtId="0" xfId="0"/>
    <xf fontId="0" fillId="0" borderId="0" numFmtId="0" xfId="0" applyAlignment="1">
      <alignment vertical="top"/>
    </xf>
    <xf fontId="0" fillId="2" borderId="0" numFmtId="0" xfId="0" applyFill="1"/>
    <xf fontId="2" fillId="2" borderId="0" numFmtId="0" xfId="0" applyFont="1" applyFill="1"/>
    <xf fontId="1" fillId="0" borderId="0" numFmtId="0" xfId="0" applyFont="1"/>
    <xf fontId="3" fillId="0" borderId="0" numFmtId="0" xfId="0" applyFont="1" applyAlignment="1">
      <alignment horizontal="center" vertical="center" wrapText="1"/>
    </xf>
    <xf fontId="4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center" vertical="top" wrapText="1"/>
    </xf>
    <xf fontId="3" fillId="2" borderId="0" numFmtId="0" xfId="0" applyFont="1" applyFill="1" applyAlignment="1">
      <alignment horizontal="center" vertical="top" wrapText="1"/>
    </xf>
    <xf fontId="4" fillId="2" borderId="0" numFmtId="0" xfId="0" applyFont="1" applyFill="1" applyAlignment="1">
      <alignment horizontal="center" vertical="top" wrapText="1"/>
    </xf>
    <xf fontId="4" fillId="0" borderId="0" numFmtId="0" xfId="0" applyFont="1" applyAlignment="1">
      <alignment horizontal="center" vertical="top" wrapText="1"/>
    </xf>
    <xf fontId="3" fillId="0" borderId="1" numFmtId="0" xfId="0" applyFont="1" applyBorder="1" applyAlignment="1">
      <alignment horizontal="center" vertical="top" wrapText="1"/>
    </xf>
    <xf fontId="5" fillId="0" borderId="2" numFmtId="0" xfId="0" applyFont="1" applyBorder="1" applyAlignment="1">
      <alignment horizontal="center" vertical="center" wrapText="1"/>
    </xf>
    <xf fontId="5" fillId="0" borderId="2" numFmtId="49" xfId="0" applyNumberFormat="1" applyFont="1" applyBorder="1" applyAlignment="1" applyProtection="1">
      <alignment horizontal="center" vertical="center" wrapText="1"/>
    </xf>
    <xf fontId="5" fillId="0" borderId="2" numFmtId="160" xfId="1" applyNumberFormat="1" applyFont="1" applyBorder="1" applyAlignment="1">
      <alignment horizontal="center" vertical="center" wrapText="1"/>
    </xf>
    <xf fontId="5" fillId="0" borderId="2" numFmtId="0" xfId="1" applyFont="1" applyBorder="1" applyAlignment="1">
      <alignment horizontal="center" vertical="center" wrapText="1"/>
    </xf>
    <xf fontId="5" fillId="3" borderId="3" numFmtId="0" xfId="0" applyFont="1" applyFill="1" applyBorder="1" applyAlignment="1">
      <alignment horizontal="center" vertical="center" wrapText="1"/>
    </xf>
    <xf fontId="5" fillId="3" borderId="4" numFmtId="0" xfId="0" applyFont="1" applyFill="1" applyBorder="1" applyAlignment="1">
      <alignment horizontal="center" vertical="center" wrapText="1"/>
    </xf>
    <xf fontId="5" fillId="3" borderId="0" numFmtId="160" xfId="0" applyNumberFormat="1" applyFont="1" applyFill="1" applyAlignment="1">
      <alignment horizontal="center" vertical="center" wrapText="1"/>
    </xf>
    <xf fontId="5" fillId="3" borderId="2" numFmtId="160" xfId="0" applyNumberFormat="1" applyFont="1" applyFill="1" applyBorder="1" applyAlignment="1">
      <alignment horizontal="center" vertical="center" wrapText="1"/>
    </xf>
    <xf fontId="5" fillId="3" borderId="0" numFmtId="160" xfId="0" applyNumberFormat="1" applyFont="1" applyFill="1" applyAlignment="1">
      <alignment horizontal="center" vertical="center"/>
    </xf>
    <xf fontId="5" fillId="3" borderId="2" numFmtId="160" xfId="0" applyNumberFormat="1" applyFont="1" applyFill="1" applyBorder="1" applyAlignment="1">
      <alignment horizontal="center" vertical="center"/>
    </xf>
    <xf fontId="5" fillId="2" borderId="2" numFmtId="160" xfId="0" applyNumberFormat="1" applyFont="1" applyFill="1" applyBorder="1" applyAlignment="1">
      <alignment horizontal="center" vertical="center" wrapText="1"/>
    </xf>
    <xf fontId="5" fillId="2" borderId="0" numFmtId="160" xfId="0" applyNumberFormat="1" applyFont="1" applyFill="1" applyAlignment="1">
      <alignment horizontal="center" vertical="center" wrapText="1"/>
    </xf>
    <xf fontId="5" fillId="0" borderId="2" numFmtId="160" xfId="0" applyNumberFormat="1" applyFont="1" applyBorder="1" applyAlignment="1">
      <alignment horizontal="center" vertical="center"/>
    </xf>
    <xf fontId="0" fillId="0" borderId="0" numFmtId="161" xfId="0" applyNumberFormat="1"/>
    <xf fontId="0" fillId="0" borderId="0" numFmtId="49" xfId="0" applyNumberFormat="1"/>
    <xf fontId="5" fillId="0" borderId="0" numFmtId="160" xfId="0" applyNumberFormat="1" applyFont="1" applyAlignment="1">
      <alignment horizontal="center" vertical="center"/>
    </xf>
    <xf fontId="6" fillId="0" borderId="2" numFmtId="0" xfId="0" applyFont="1" applyBorder="1" applyAlignment="1">
      <alignment horizontal="center" vertical="center" wrapText="1"/>
    </xf>
    <xf fontId="6" fillId="2" borderId="2" numFmtId="160" xfId="0" applyNumberFormat="1" applyFont="1" applyFill="1" applyBorder="1" applyAlignment="1">
      <alignment horizontal="center" vertical="center" wrapText="1"/>
    </xf>
    <xf fontId="6" fillId="2" borderId="0" numFmtId="160" xfId="0" applyNumberFormat="1" applyFont="1" applyFill="1" applyAlignment="1">
      <alignment horizontal="center" vertical="center" wrapText="1"/>
    </xf>
    <xf fontId="6" fillId="0" borderId="2" numFmtId="160" xfId="0" applyNumberFormat="1" applyFont="1" applyBorder="1" applyAlignment="1">
      <alignment horizontal="center" vertical="center"/>
    </xf>
    <xf fontId="6" fillId="0" borderId="0" numFmtId="160" xfId="0" applyNumberFormat="1" applyFont="1" applyAlignment="1">
      <alignment horizontal="center" vertical="center"/>
    </xf>
    <xf fontId="5" fillId="0" borderId="2" numFmtId="160" xfId="0" applyNumberFormat="1" applyFont="1" applyBorder="1" applyAlignment="1">
      <alignment horizontal="center" vertical="center" wrapText="1"/>
    </xf>
    <xf fontId="6" fillId="0" borderId="5" numFmtId="160" xfId="0" applyNumberFormat="1" applyFont="1" applyBorder="1" applyAlignment="1">
      <alignment horizontal="center" vertical="center"/>
    </xf>
    <xf fontId="5" fillId="2" borderId="3" numFmtId="160" xfId="0" applyNumberFormat="1" applyFont="1" applyFill="1" applyBorder="1" applyAlignment="1">
      <alignment horizontal="center" vertical="center" wrapText="1"/>
    </xf>
    <xf fontId="5" fillId="0" borderId="5" numFmtId="160" xfId="0" applyNumberFormat="1" applyFont="1" applyBorder="1" applyAlignment="1">
      <alignment horizontal="center" vertical="center"/>
    </xf>
    <xf fontId="5" fillId="2" borderId="4" numFmtId="160" xfId="0" applyNumberFormat="1" applyFont="1" applyFill="1" applyBorder="1" applyAlignment="1">
      <alignment horizontal="center" vertical="center" wrapText="1"/>
    </xf>
    <xf fontId="5" fillId="2" borderId="6" numFmtId="160" xfId="0" applyNumberFormat="1" applyFont="1" applyFill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5" fillId="2" borderId="5" numFmtId="160" xfId="0" applyNumberFormat="1" applyFont="1" applyFill="1" applyBorder="1" applyAlignment="1">
      <alignment horizontal="center" vertical="center" wrapText="1"/>
    </xf>
    <xf fontId="5" fillId="2" borderId="7" numFmtId="160" xfId="0" applyNumberFormat="1" applyFont="1" applyFill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 wrapText="1"/>
    </xf>
    <xf fontId="6" fillId="2" borderId="5" numFmtId="160" xfId="0" applyNumberFormat="1" applyFont="1" applyFill="1" applyBorder="1" applyAlignment="1">
      <alignment horizontal="center" vertical="center" wrapText="1"/>
    </xf>
    <xf fontId="6" fillId="2" borderId="7" numFmtId="160" xfId="0" applyNumberFormat="1" applyFont="1" applyFill="1" applyBorder="1" applyAlignment="1">
      <alignment horizontal="center" vertical="center" wrapText="1"/>
    </xf>
    <xf fontId="6" fillId="2" borderId="4" numFmtId="160" xfId="0" applyNumberFormat="1" applyFont="1" applyFill="1" applyBorder="1" applyAlignment="1">
      <alignment horizontal="center" vertical="center" wrapText="1"/>
    </xf>
    <xf fontId="5" fillId="2" borderId="8" numFmtId="160" xfId="0" applyNumberFormat="1" applyFont="1" applyFill="1" applyBorder="1" applyAlignment="1">
      <alignment horizontal="center" vertical="center" wrapText="1"/>
    </xf>
    <xf fontId="5" fillId="0" borderId="8" numFmtId="160" xfId="0" applyNumberFormat="1" applyFont="1" applyBorder="1" applyAlignment="1">
      <alignment horizontal="center" vertical="center"/>
    </xf>
    <xf fontId="2" fillId="2" borderId="0" numFmtId="49" xfId="0" applyNumberFormat="1" applyFont="1" applyFill="1"/>
    <xf fontId="2" fillId="2" borderId="0" numFmtId="160" xfId="0" applyNumberFormat="1" applyFont="1" applyFill="1"/>
    <xf fontId="7" fillId="0" borderId="0" numFmtId="0" xfId="0" applyFont="1" applyAlignment="1" applyProtection="1">
      <alignment horizontal="left"/>
    </xf>
    <xf fontId="7" fillId="0" borderId="0" numFmtId="0" xfId="0" applyFont="1" applyProtection="1"/>
    <xf fontId="4" fillId="0" borderId="0" numFmtId="0" xfId="1" applyFont="1" applyAlignment="1">
      <alignment horizontal="center" vertical="center" wrapText="1"/>
    </xf>
    <xf fontId="5" fillId="0" borderId="0" numFmtId="0" xfId="0" applyFont="1" applyAlignment="1" applyProtection="1">
      <alignment horizontal="center"/>
    </xf>
    <xf fontId="7" fillId="0" borderId="0" numFmtId="0" xfId="0" applyFont="1" applyAlignment="1" applyProtection="1">
      <alignment wrapText="1"/>
    </xf>
    <xf fontId="5" fillId="3" borderId="2" numFmtId="49" xfId="0" applyNumberFormat="1" applyFont="1" applyFill="1" applyBorder="1" applyAlignment="1" applyProtection="1">
      <alignment horizontal="center" vertical="center"/>
    </xf>
    <xf fontId="5" fillId="3" borderId="2" numFmtId="160" xfId="0" applyNumberFormat="1" applyFont="1" applyFill="1" applyBorder="1" applyAlignment="1" applyProtection="1">
      <alignment horizontal="center" vertical="center"/>
    </xf>
    <xf fontId="0" fillId="0" borderId="0" numFmtId="160" xfId="0" applyNumberFormat="1"/>
    <xf fontId="5" fillId="0" borderId="2" numFmtId="160" xfId="0" applyNumberFormat="1" applyFont="1" applyBorder="1" applyAlignment="1" applyProtection="1">
      <alignment horizontal="center" vertical="center" wrapText="1"/>
    </xf>
    <xf fontId="6" fillId="0" borderId="2" numFmtId="49" xfId="0" applyNumberFormat="1" applyFont="1" applyBorder="1" applyAlignment="1" applyProtection="1">
      <alignment horizontal="center" vertical="center" wrapText="1"/>
    </xf>
    <xf fontId="6" fillId="0" borderId="2" numFmtId="160" xfId="0" applyNumberFormat="1" applyFont="1" applyBorder="1" applyAlignment="1" applyProtection="1">
      <alignment horizontal="center" vertical="center" wrapText="1"/>
    </xf>
    <xf fontId="5" fillId="0" borderId="2" numFmtId="4" xfId="0" applyNumberFormat="1" applyFont="1" applyBorder="1" applyAlignment="1">
      <alignment horizontal="center" vertical="center"/>
    </xf>
    <xf fontId="6" fillId="0" borderId="2" numFmtId="0" xfId="0" applyFont="1" applyBorder="1" applyAlignment="1">
      <alignment wrapText="1"/>
    </xf>
    <xf fontId="8" fillId="0" borderId="2" numFmtId="161" xfId="0" applyNumberFormat="1" applyFont="1" applyBorder="1" applyAlignment="1">
      <alignment horizontal="center" vertical="center"/>
    </xf>
    <xf fontId="2" fillId="0" borderId="0" numFmtId="0" xfId="0" applyFont="1"/>
    <xf fontId="4" fillId="0" borderId="0" numFmtId="0" xfId="0" applyFont="1" applyAlignment="1">
      <alignment horizontal="center" wrapText="1"/>
    </xf>
    <xf fontId="5" fillId="0" borderId="2" numFmtId="162" xfId="0" applyNumberFormat="1" applyFont="1" applyBorder="1" applyAlignment="1">
      <alignment horizontal="center" vertical="center" wrapText="1"/>
    </xf>
    <xf fontId="5" fillId="0" borderId="2" numFmtId="162" xfId="0" applyNumberFormat="1" applyFont="1" applyBorder="1" applyAlignment="1">
      <alignment horizontal="center" vertical="center"/>
    </xf>
    <xf fontId="6" fillId="0" borderId="2" numFmtId="0" xfId="0" applyFont="1" applyBorder="1" applyAlignment="1">
      <alignment vertical="center" wrapText="1"/>
    </xf>
    <xf fontId="6" fillId="0" borderId="2" numFmtId="160" xfId="0" applyNumberFormat="1" applyFont="1" applyBorder="1" applyAlignment="1">
      <alignment horizontal="center" vertical="center" wrapText="1"/>
    </xf>
    <xf fontId="6" fillId="0" borderId="2" numFmtId="162" xfId="0" applyNumberFormat="1" applyFont="1" applyBorder="1" applyAlignment="1">
      <alignment horizontal="center" vertical="center" wrapText="1"/>
    </xf>
    <xf fontId="6" fillId="0" borderId="2" numFmtId="162" xfId="0" applyNumberFormat="1" applyFont="1" applyBorder="1" applyAlignment="1">
      <alignment horizontal="center" vertical="center"/>
    </xf>
    <xf fontId="5" fillId="0" borderId="2" numFmtId="0" xfId="0" applyFont="1" applyBorder="1" applyAlignment="1">
      <alignment vertical="center" wrapText="1"/>
    </xf>
    <xf fontId="5" fillId="0" borderId="2" numFmtId="161" xfId="0" applyNumberFormat="1" applyFont="1" applyBorder="1" applyAlignment="1">
      <alignment horizontal="center" vertical="center"/>
    </xf>
    <xf fontId="6" fillId="0" borderId="2" numFmtId="161" xfId="0" applyNumberFormat="1" applyFont="1" applyBorder="1" applyAlignment="1">
      <alignment horizontal="center" vertical="center"/>
    </xf>
    <xf fontId="2" fillId="0" borderId="0" numFmtId="160" xfId="0" applyNumberFormat="1" applyFont="1"/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D30" activeCellId="0" sqref="D30:D38"/>
    </sheetView>
  </sheetViews>
  <sheetFormatPr defaultRowHeight="12.75"/>
  <cols>
    <col customWidth="1" min="1" max="1" width="21"/>
    <col customWidth="1" min="2" max="2" style="1" width="45.42578125"/>
    <col customWidth="1" min="3" max="3" style="2" width="17.5703125"/>
    <col customWidth="1" min="4" max="4" style="3" width="17.42578125"/>
    <col customWidth="1" min="5" max="5" width="18.7109375"/>
    <col customWidth="1" min="6" max="6" style="4" width="18.28515625"/>
    <col customWidth="1" min="7" max="7" width="20.42578125"/>
  </cols>
  <sheetData>
    <row r="1" ht="62.25" customHeight="1">
      <c r="A1" s="5" t="s">
        <v>0</v>
      </c>
      <c r="B1" s="5"/>
      <c r="C1" s="5"/>
      <c r="D1" s="6"/>
      <c r="E1" s="5"/>
      <c r="F1" s="5"/>
      <c r="G1" s="5"/>
    </row>
    <row r="2" ht="15">
      <c r="A2" s="7"/>
      <c r="B2" s="7"/>
      <c r="C2" s="8"/>
      <c r="D2" s="9"/>
      <c r="E2" s="7"/>
      <c r="F2" s="10"/>
      <c r="G2" s="11"/>
    </row>
    <row r="3" ht="87" customHeight="1">
      <c r="A3" s="12" t="s">
        <v>1</v>
      </c>
      <c r="B3" s="12" t="s">
        <v>2</v>
      </c>
      <c r="C3" s="13" t="s">
        <v>3</v>
      </c>
      <c r="D3" s="13" t="s">
        <v>4</v>
      </c>
      <c r="E3" s="12" t="s">
        <v>5</v>
      </c>
      <c r="F3" s="14" t="s">
        <v>6</v>
      </c>
      <c r="G3" s="15" t="s">
        <v>7</v>
      </c>
    </row>
    <row r="4" ht="27.75" customHeight="1">
      <c r="A4" s="16" t="s">
        <v>8</v>
      </c>
      <c r="B4" s="17"/>
      <c r="C4" s="18">
        <f>C5+C30</f>
        <v>10613979</v>
      </c>
      <c r="D4" s="19">
        <f>D5+D30</f>
        <v>6988201.7999999998</v>
      </c>
      <c r="E4" s="20">
        <f t="shared" ref="E4:E9" si="0">D4/C4*100</f>
        <v>65.83960454415822</v>
      </c>
      <c r="F4" s="19">
        <v>6484769.5</v>
      </c>
      <c r="G4" s="21">
        <f t="shared" ref="G4:G9" si="1">D4/F4*100</f>
        <v>107.76330292079001</v>
      </c>
    </row>
    <row r="5" ht="14.25">
      <c r="A5" s="12" t="s">
        <v>9</v>
      </c>
      <c r="B5" s="12" t="s">
        <v>10</v>
      </c>
      <c r="C5" s="22">
        <f>C6+C8+C10+C18+C20+C25+C26+C27+C28+C29+C15+C19</f>
        <v>3308831</v>
      </c>
      <c r="D5" s="23">
        <f>D6+D8+D10+D18+D20+D25+D26+D27+D28+D29+D15+D19</f>
        <v>2153917.2999999998</v>
      </c>
      <c r="E5" s="24">
        <f t="shared" si="0"/>
        <v>65.096020316540788</v>
      </c>
      <c r="F5" s="23">
        <v>2082945.0000000002</v>
      </c>
      <c r="G5" s="24">
        <f t="shared" si="1"/>
        <v>103.40730552174924</v>
      </c>
      <c r="H5" s="25"/>
      <c r="I5" s="26"/>
    </row>
    <row r="6" ht="14.25">
      <c r="A6" s="12" t="s">
        <v>11</v>
      </c>
      <c r="B6" s="12" t="s">
        <v>12</v>
      </c>
      <c r="C6" s="23">
        <f>C7</f>
        <v>2128030</v>
      </c>
      <c r="D6" s="22">
        <f>D7</f>
        <v>1431287.6000000001</v>
      </c>
      <c r="E6" s="27">
        <f t="shared" si="0"/>
        <v>67.258807441624413</v>
      </c>
      <c r="F6" s="22">
        <v>1431459.6000000001</v>
      </c>
      <c r="G6" s="24">
        <f t="shared" si="1"/>
        <v>99.987984292396376</v>
      </c>
      <c r="H6" s="25"/>
    </row>
    <row r="7" ht="14.25">
      <c r="A7" s="28" t="s">
        <v>13</v>
      </c>
      <c r="B7" s="28" t="s">
        <v>14</v>
      </c>
      <c r="C7" s="29">
        <v>2128030</v>
      </c>
      <c r="D7" s="30">
        <v>1431287.6000000001</v>
      </c>
      <c r="E7" s="31">
        <f t="shared" si="0"/>
        <v>67.258807441624413</v>
      </c>
      <c r="F7" s="30">
        <v>1431459.6000000001</v>
      </c>
      <c r="G7" s="31">
        <f t="shared" si="1"/>
        <v>99.987984292396376</v>
      </c>
      <c r="H7" s="25"/>
    </row>
    <row r="8" ht="42.75">
      <c r="A8" s="12" t="s">
        <v>15</v>
      </c>
      <c r="B8" s="12" t="s">
        <v>16</v>
      </c>
      <c r="C8" s="23">
        <f>C9</f>
        <v>115336</v>
      </c>
      <c r="D8" s="22">
        <f>D9</f>
        <v>85214.100000000006</v>
      </c>
      <c r="E8" s="27">
        <f t="shared" si="0"/>
        <v>73.883349517930228</v>
      </c>
      <c r="F8" s="22">
        <v>75282.800000000003</v>
      </c>
      <c r="G8" s="24">
        <f t="shared" si="1"/>
        <v>113.19199073360716</v>
      </c>
      <c r="H8" s="25"/>
    </row>
    <row r="9" ht="42.75">
      <c r="A9" s="28" t="s">
        <v>17</v>
      </c>
      <c r="B9" s="28" t="s">
        <v>18</v>
      </c>
      <c r="C9" s="29">
        <v>115336</v>
      </c>
      <c r="D9" s="30">
        <v>85214.100000000006</v>
      </c>
      <c r="E9" s="31">
        <f t="shared" si="0"/>
        <v>73.883349517930228</v>
      </c>
      <c r="F9" s="30">
        <v>75282.800000000003</v>
      </c>
      <c r="G9" s="31">
        <f t="shared" si="1"/>
        <v>113.19199073360716</v>
      </c>
      <c r="H9" s="25"/>
    </row>
    <row r="10" ht="14.25">
      <c r="A10" s="12" t="s">
        <v>19</v>
      </c>
      <c r="B10" s="12" t="s">
        <v>20</v>
      </c>
      <c r="C10" s="23">
        <f>C11+C12+C13+C14</f>
        <v>116976</v>
      </c>
      <c r="D10" s="22">
        <f>D11+D12+D13+D14</f>
        <v>118049.39999999999</v>
      </c>
      <c r="E10" s="27">
        <f t="shared" ref="E10:E14" si="2">D10/C10*100</f>
        <v>100.91762412802625</v>
      </c>
      <c r="F10" s="22">
        <v>67234.199999999997</v>
      </c>
      <c r="G10" s="24">
        <f t="shared" ref="G10:G38" si="3">D10/F10*100</f>
        <v>175.57939263053623</v>
      </c>
      <c r="H10" s="25"/>
    </row>
    <row r="11" ht="28.5">
      <c r="A11" s="28" t="s">
        <v>21</v>
      </c>
      <c r="B11" s="28" t="s">
        <v>22</v>
      </c>
      <c r="C11" s="29">
        <v>0</v>
      </c>
      <c r="D11" s="30">
        <v>0</v>
      </c>
      <c r="E11" s="31" t="e">
        <f t="shared" si="2"/>
        <v>#DIV/0!</v>
      </c>
      <c r="F11" s="30">
        <v>7013.6000000000004</v>
      </c>
      <c r="G11" s="24">
        <f t="shared" si="3"/>
        <v>0</v>
      </c>
      <c r="H11" s="25"/>
    </row>
    <row r="12" ht="28.5">
      <c r="A12" s="28" t="s">
        <v>23</v>
      </c>
      <c r="B12" s="28" t="s">
        <v>24</v>
      </c>
      <c r="C12" s="30">
        <v>0</v>
      </c>
      <c r="D12" s="29">
        <v>85</v>
      </c>
      <c r="E12" s="32" t="s">
        <v>25</v>
      </c>
      <c r="F12" s="29">
        <v>67.599999999999994</v>
      </c>
      <c r="G12" s="24" t="s">
        <v>25</v>
      </c>
      <c r="H12" s="25"/>
    </row>
    <row r="13" ht="14.25">
      <c r="A13" s="28" t="s">
        <v>26</v>
      </c>
      <c r="B13" s="28" t="s">
        <v>27</v>
      </c>
      <c r="C13" s="29">
        <v>28558</v>
      </c>
      <c r="D13" s="30">
        <v>61218.400000000001</v>
      </c>
      <c r="E13" s="31">
        <f t="shared" si="2"/>
        <v>214.36515162126199</v>
      </c>
      <c r="F13" s="30">
        <v>1208.8</v>
      </c>
      <c r="G13" s="31">
        <f t="shared" si="3"/>
        <v>5064.3944407677036</v>
      </c>
      <c r="H13" s="25"/>
    </row>
    <row r="14" ht="42.75">
      <c r="A14" s="28" t="s">
        <v>28</v>
      </c>
      <c r="B14" s="28" t="s">
        <v>29</v>
      </c>
      <c r="C14" s="30">
        <v>88418</v>
      </c>
      <c r="D14" s="29">
        <v>56746</v>
      </c>
      <c r="E14" s="32">
        <f t="shared" si="2"/>
        <v>64.179239521364423</v>
      </c>
      <c r="F14" s="29">
        <v>58944.199999999997</v>
      </c>
      <c r="G14" s="31">
        <f t="shared" si="3"/>
        <v>96.27071026496246</v>
      </c>
      <c r="H14" s="25"/>
    </row>
    <row r="15" ht="14.25">
      <c r="A15" s="12" t="s">
        <v>30</v>
      </c>
      <c r="B15" s="12" t="s">
        <v>31</v>
      </c>
      <c r="C15" s="22">
        <f>C16+C17</f>
        <v>748136</v>
      </c>
      <c r="D15" s="23">
        <f>D16+D17</f>
        <v>354843.20000000001</v>
      </c>
      <c r="E15" s="33">
        <f>E16+E17</f>
        <v>83.70426086678745</v>
      </c>
      <c r="F15" s="23">
        <v>362788</v>
      </c>
      <c r="G15" s="24">
        <f t="shared" si="3"/>
        <v>97.810070895398965</v>
      </c>
      <c r="H15" s="25"/>
    </row>
    <row r="16" ht="14.25">
      <c r="A16" s="28" t="s">
        <v>32</v>
      </c>
      <c r="B16" s="28" t="s">
        <v>33</v>
      </c>
      <c r="C16" s="30">
        <v>243480</v>
      </c>
      <c r="D16" s="29">
        <v>62996.800000000003</v>
      </c>
      <c r="E16" s="32">
        <f t="shared" ref="E16:E38" si="4">D16/C16*100</f>
        <v>25.873500903564977</v>
      </c>
      <c r="F16" s="29">
        <v>61645.300000000003</v>
      </c>
      <c r="G16" s="31">
        <f t="shared" si="3"/>
        <v>102.19238125209871</v>
      </c>
      <c r="H16" s="25"/>
    </row>
    <row r="17" ht="14.25">
      <c r="A17" s="28" t="s">
        <v>34</v>
      </c>
      <c r="B17" s="28" t="s">
        <v>35</v>
      </c>
      <c r="C17" s="29">
        <v>504656</v>
      </c>
      <c r="D17" s="30">
        <v>291846.40000000002</v>
      </c>
      <c r="E17" s="34">
        <f t="shared" si="4"/>
        <v>57.830759963222476</v>
      </c>
      <c r="F17" s="30">
        <v>301142.70000000001</v>
      </c>
      <c r="G17" s="31">
        <f t="shared" si="3"/>
        <v>96.9129917477661</v>
      </c>
      <c r="H17" s="25"/>
    </row>
    <row r="18" ht="14.25">
      <c r="A18" s="12" t="s">
        <v>36</v>
      </c>
      <c r="B18" s="12" t="s">
        <v>37</v>
      </c>
      <c r="C18" s="23">
        <v>21017</v>
      </c>
      <c r="D18" s="35">
        <v>23701.099999999999</v>
      </c>
      <c r="E18" s="36">
        <f t="shared" si="4"/>
        <v>112.77109006994337</v>
      </c>
      <c r="F18" s="37">
        <v>10518</v>
      </c>
      <c r="G18" s="24">
        <f t="shared" si="3"/>
        <v>225.33846738923748</v>
      </c>
      <c r="H18" s="25"/>
    </row>
    <row r="19" ht="28.5">
      <c r="A19" s="12" t="s">
        <v>38</v>
      </c>
      <c r="B19" s="12" t="s">
        <v>39</v>
      </c>
      <c r="C19" s="38">
        <v>0</v>
      </c>
      <c r="D19" s="23">
        <v>0</v>
      </c>
      <c r="E19" s="36" t="s">
        <v>25</v>
      </c>
      <c r="F19" s="23">
        <v>-4.7999999999999998</v>
      </c>
      <c r="G19" s="24" t="s">
        <v>25</v>
      </c>
      <c r="H19" s="25"/>
    </row>
    <row r="20" ht="42.75">
      <c r="A20" s="12" t="s">
        <v>40</v>
      </c>
      <c r="B20" s="39" t="s">
        <v>41</v>
      </c>
      <c r="C20" s="40">
        <f>C21+C22+C24</f>
        <v>122235</v>
      </c>
      <c r="D20" s="41">
        <f>D21+D22+D24+D23</f>
        <v>80372.5</v>
      </c>
      <c r="E20" s="36">
        <f t="shared" si="4"/>
        <v>65.752444062666171</v>
      </c>
      <c r="F20" s="37">
        <v>84037.600000000006</v>
      </c>
      <c r="G20" s="24">
        <f t="shared" si="3"/>
        <v>95.638737898274101</v>
      </c>
      <c r="H20" s="25"/>
    </row>
    <row r="21" ht="30" hidden="1">
      <c r="A21" s="28" t="s">
        <v>42</v>
      </c>
      <c r="B21" s="42" t="s">
        <v>43</v>
      </c>
      <c r="C21" s="43">
        <v>0</v>
      </c>
      <c r="D21" s="30">
        <v>0</v>
      </c>
      <c r="E21" s="34">
        <v>0</v>
      </c>
      <c r="F21" s="30">
        <v>0</v>
      </c>
      <c r="G21" s="31">
        <v>0</v>
      </c>
      <c r="H21" s="25"/>
    </row>
    <row r="22" ht="114">
      <c r="A22" s="28" t="s">
        <v>44</v>
      </c>
      <c r="B22" s="42" t="s">
        <v>45</v>
      </c>
      <c r="C22" s="43">
        <v>113971</v>
      </c>
      <c r="D22" s="44">
        <v>73023.300000000003</v>
      </c>
      <c r="E22" s="34">
        <f t="shared" si="4"/>
        <v>64.071825288889286</v>
      </c>
      <c r="F22" s="45">
        <v>77873.5</v>
      </c>
      <c r="G22" s="31">
        <f t="shared" si="3"/>
        <v>93.771693836799429</v>
      </c>
      <c r="H22" s="25"/>
    </row>
    <row r="23" ht="30" hidden="1">
      <c r="A23" s="28" t="s">
        <v>46</v>
      </c>
      <c r="B23" s="42" t="s">
        <v>47</v>
      </c>
      <c r="C23" s="43"/>
      <c r="D23" s="30"/>
      <c r="E23" s="34" t="e">
        <f t="shared" si="4"/>
        <v>#DIV/0!</v>
      </c>
      <c r="F23" s="30">
        <v>0</v>
      </c>
      <c r="G23" s="31" t="e">
        <f t="shared" si="3"/>
        <v>#DIV/0!</v>
      </c>
      <c r="H23" s="25"/>
    </row>
    <row r="24" ht="99.75">
      <c r="A24" s="28" t="s">
        <v>48</v>
      </c>
      <c r="B24" s="42" t="s">
        <v>49</v>
      </c>
      <c r="C24" s="43">
        <v>8264</v>
      </c>
      <c r="D24" s="44">
        <v>7349.1999999999998</v>
      </c>
      <c r="E24" s="34">
        <f t="shared" si="4"/>
        <v>88.930300096805411</v>
      </c>
      <c r="F24" s="45">
        <v>6164.1000000000004</v>
      </c>
      <c r="G24" s="31">
        <f t="shared" si="3"/>
        <v>119.22583994419298</v>
      </c>
      <c r="H24" s="25"/>
    </row>
    <row r="25" ht="28.5">
      <c r="A25" s="12" t="s">
        <v>50</v>
      </c>
      <c r="B25" s="12" t="s">
        <v>51</v>
      </c>
      <c r="C25" s="46">
        <v>5959</v>
      </c>
      <c r="D25" s="23">
        <v>5686.8999999999996</v>
      </c>
      <c r="E25" s="47">
        <f t="shared" si="4"/>
        <v>95.433797617049834</v>
      </c>
      <c r="F25" s="23">
        <v>3141.0999999999999</v>
      </c>
      <c r="G25" s="24">
        <f t="shared" si="3"/>
        <v>181.04804049536787</v>
      </c>
      <c r="H25" s="25"/>
    </row>
    <row r="26" ht="28.5">
      <c r="A26" s="12" t="s">
        <v>52</v>
      </c>
      <c r="B26" s="12" t="s">
        <v>53</v>
      </c>
      <c r="C26" s="23">
        <v>6508</v>
      </c>
      <c r="D26" s="22">
        <v>6334.8999999999996</v>
      </c>
      <c r="E26" s="24">
        <f t="shared" si="4"/>
        <v>97.340196681007981</v>
      </c>
      <c r="F26" s="22">
        <v>3972.5999999999999</v>
      </c>
      <c r="G26" s="24">
        <f t="shared" si="3"/>
        <v>159.46483411367868</v>
      </c>
      <c r="H26" s="25"/>
    </row>
    <row r="27" ht="28.5">
      <c r="A27" s="12" t="s">
        <v>54</v>
      </c>
      <c r="B27" s="12" t="s">
        <v>55</v>
      </c>
      <c r="C27" s="22">
        <v>33359</v>
      </c>
      <c r="D27" s="23">
        <v>36944.900000000001</v>
      </c>
      <c r="E27" s="24">
        <f t="shared" si="4"/>
        <v>110.74942294433288</v>
      </c>
      <c r="F27" s="23">
        <v>37877.199999999997</v>
      </c>
      <c r="G27" s="24">
        <f t="shared" si="3"/>
        <v>97.538624819152432</v>
      </c>
      <c r="H27" s="25"/>
    </row>
    <row r="28" ht="14.25">
      <c r="A28" s="12" t="s">
        <v>56</v>
      </c>
      <c r="B28" s="12" t="s">
        <v>57</v>
      </c>
      <c r="C28" s="23">
        <v>10277</v>
      </c>
      <c r="D28" s="22">
        <v>10840.299999999999</v>
      </c>
      <c r="E28" s="27">
        <f t="shared" si="4"/>
        <v>105.48117154811716</v>
      </c>
      <c r="F28" s="22">
        <v>5741.1999999999998</v>
      </c>
      <c r="G28" s="24">
        <f t="shared" si="3"/>
        <v>188.8159269839058</v>
      </c>
      <c r="H28" s="25"/>
    </row>
    <row r="29" ht="14.25">
      <c r="A29" s="12" t="s">
        <v>58</v>
      </c>
      <c r="B29" s="12" t="s">
        <v>59</v>
      </c>
      <c r="C29" s="22">
        <v>998</v>
      </c>
      <c r="D29" s="23">
        <v>642.39999999999998</v>
      </c>
      <c r="E29" s="24">
        <f t="shared" si="4"/>
        <v>64.368737474949896</v>
      </c>
      <c r="F29" s="23">
        <v>897.5</v>
      </c>
      <c r="G29" s="24">
        <f t="shared" si="3"/>
        <v>71.576601671309191</v>
      </c>
      <c r="H29" s="25"/>
    </row>
    <row r="30" ht="14.25">
      <c r="A30" s="12" t="s">
        <v>60</v>
      </c>
      <c r="B30" s="12" t="s">
        <v>61</v>
      </c>
      <c r="C30" s="23">
        <f>C32+C33+C34+C35+C36</f>
        <v>7305148.0000000009</v>
      </c>
      <c r="D30" s="22">
        <f>D32+D33+D34+D35+D36+D38</f>
        <v>4834284.5</v>
      </c>
      <c r="E30" s="27">
        <f t="shared" si="4"/>
        <v>66.176407377372769</v>
      </c>
      <c r="F30" s="22">
        <v>4401824.5</v>
      </c>
      <c r="G30" s="24">
        <f t="shared" si="3"/>
        <v>109.82456251947346</v>
      </c>
      <c r="H30" s="25"/>
    </row>
    <row r="31" ht="42.75">
      <c r="A31" s="12" t="s">
        <v>62</v>
      </c>
      <c r="B31" s="12" t="s">
        <v>63</v>
      </c>
      <c r="C31" s="22">
        <f>C32+C33+C34+C35</f>
        <v>7305148.0000000009</v>
      </c>
      <c r="D31" s="23">
        <f>D32+D33+D34+D35</f>
        <v>4836313.7999999998</v>
      </c>
      <c r="E31" s="24">
        <f t="shared" si="4"/>
        <v>66.204186417578399</v>
      </c>
      <c r="F31" s="23">
        <v>4402508.2000000002</v>
      </c>
      <c r="G31" s="24">
        <f t="shared" si="3"/>
        <v>109.85360118125389</v>
      </c>
      <c r="H31" s="25"/>
    </row>
    <row r="32" ht="42.75">
      <c r="A32" s="12" t="s">
        <v>64</v>
      </c>
      <c r="B32" s="12" t="s">
        <v>65</v>
      </c>
      <c r="C32" s="23">
        <v>486989.70000000001</v>
      </c>
      <c r="D32" s="22">
        <v>365742</v>
      </c>
      <c r="E32" s="27">
        <f t="shared" si="4"/>
        <v>75.102615106643938</v>
      </c>
      <c r="F32" s="22">
        <v>390887</v>
      </c>
      <c r="G32" s="24">
        <f t="shared" si="3"/>
        <v>93.567194611230349</v>
      </c>
      <c r="H32" s="25"/>
    </row>
    <row r="33" ht="42.75">
      <c r="A33" s="12" t="s">
        <v>66</v>
      </c>
      <c r="B33" s="12" t="s">
        <v>67</v>
      </c>
      <c r="C33" s="22">
        <v>1426873.2</v>
      </c>
      <c r="D33" s="23">
        <v>734835</v>
      </c>
      <c r="E33" s="24">
        <f t="shared" si="4"/>
        <v>51.499670748599101</v>
      </c>
      <c r="F33" s="23">
        <v>379042.59999999998</v>
      </c>
      <c r="G33" s="24">
        <f t="shared" si="3"/>
        <v>193.86607204572786</v>
      </c>
      <c r="H33" s="25"/>
    </row>
    <row r="34" ht="51.75" customHeight="1">
      <c r="A34" s="12" t="s">
        <v>68</v>
      </c>
      <c r="B34" s="12" t="s">
        <v>69</v>
      </c>
      <c r="C34" s="23">
        <v>4852672.9000000004</v>
      </c>
      <c r="D34" s="22">
        <v>3348025.2999999998</v>
      </c>
      <c r="E34" s="27">
        <f t="shared" si="4"/>
        <v>68.993426282657538</v>
      </c>
      <c r="F34" s="22">
        <v>2979241.6000000001</v>
      </c>
      <c r="G34" s="24">
        <f t="shared" si="3"/>
        <v>112.37844221831487</v>
      </c>
      <c r="H34" s="25"/>
    </row>
    <row r="35" ht="14.25">
      <c r="A35" s="12" t="s">
        <v>70</v>
      </c>
      <c r="B35" s="12" t="s">
        <v>71</v>
      </c>
      <c r="C35" s="22">
        <v>538612.19999999995</v>
      </c>
      <c r="D35" s="23">
        <v>387711.5</v>
      </c>
      <c r="E35" s="24">
        <f t="shared" si="4"/>
        <v>71.98342332386828</v>
      </c>
      <c r="F35" s="23">
        <v>653337</v>
      </c>
      <c r="G35" s="24">
        <f t="shared" si="3"/>
        <v>59.343263889845524</v>
      </c>
      <c r="H35" s="25"/>
    </row>
    <row r="36" ht="14.25">
      <c r="A36" s="12" t="s">
        <v>72</v>
      </c>
      <c r="B36" s="12" t="s">
        <v>73</v>
      </c>
      <c r="C36" s="23"/>
      <c r="D36" s="22">
        <v>119.2</v>
      </c>
      <c r="E36" s="24" t="e">
        <f t="shared" si="4"/>
        <v>#DIV/0!</v>
      </c>
      <c r="F36" s="22">
        <v>82.200000000000003</v>
      </c>
      <c r="G36" s="24">
        <f t="shared" si="3"/>
        <v>145.01216545012164</v>
      </c>
      <c r="H36" s="25"/>
    </row>
    <row r="37" ht="99.75">
      <c r="A37" s="12" t="s">
        <v>74</v>
      </c>
      <c r="B37" s="12" t="s">
        <v>75</v>
      </c>
      <c r="C37" s="22"/>
      <c r="D37" s="23"/>
      <c r="E37" s="24" t="e">
        <f t="shared" si="4"/>
        <v>#DIV/0!</v>
      </c>
      <c r="F37" s="23"/>
      <c r="G37" s="24"/>
      <c r="H37" s="25"/>
    </row>
    <row r="38" ht="42.75">
      <c r="A38" s="12" t="s">
        <v>76</v>
      </c>
      <c r="B38" s="12" t="s">
        <v>77</v>
      </c>
      <c r="C38" s="22"/>
      <c r="D38" s="22">
        <v>-2148.5</v>
      </c>
      <c r="E38" s="24" t="e">
        <f t="shared" si="4"/>
        <v>#DIV/0!</v>
      </c>
      <c r="F38" s="22">
        <v>-765.89999999999998</v>
      </c>
      <c r="G38" s="24">
        <f t="shared" si="3"/>
        <v>280.51965008486752</v>
      </c>
      <c r="H38" s="25"/>
    </row>
    <row r="39">
      <c r="D39" s="48"/>
    </row>
    <row r="40" ht="12.75">
      <c r="D40" s="49"/>
    </row>
  </sheetData>
  <mergeCells count="2">
    <mergeCell ref="A1:G1"/>
    <mergeCell ref="A4:B4"/>
  </mergeCells>
  <printOptions headings="0" gridLines="0"/>
  <pageMargins left="0.69999999999999996" right="0.69999999999999996" top="0.17000000000000001" bottom="0.17000000000000001" header="0.29999999999999999" footer="0.29999999999999999"/>
  <pageSetup paperSize="9" scale="84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1"/>
  </sheetPr>
  <sheetViews>
    <sheetView showGridLines="0" topLeftCell="A45" zoomScale="100" workbookViewId="0">
      <selection activeCell="D8" activeCellId="0" sqref="D8"/>
    </sheetView>
  </sheetViews>
  <sheetFormatPr defaultRowHeight="12.75" customHeight="1" outlineLevelRow="1"/>
  <cols>
    <col customWidth="1" min="1" max="1" width="10.28515625"/>
    <col customWidth="1" min="2" max="2" width="36.140625"/>
    <col customWidth="1" min="3" max="3" width="18.42578125"/>
    <col customWidth="1" min="4" max="4" width="17.7109375"/>
    <col customWidth="1" min="5" max="5" width="18.42578125"/>
    <col customWidth="1" min="6" max="6" width="17.7109375"/>
    <col customWidth="1" min="7" max="7" width="20.85546875"/>
    <col customWidth="1" min="8" max="8" width="14.5703125"/>
  </cols>
  <sheetData>
    <row r="1">
      <c r="A1" s="50"/>
      <c r="B1" s="50"/>
      <c r="C1" s="50"/>
      <c r="D1" s="50"/>
      <c r="E1" s="51"/>
      <c r="F1" s="51"/>
      <c r="G1" s="51"/>
      <c r="H1" s="51"/>
    </row>
    <row r="2">
      <c r="A2" s="51"/>
      <c r="B2" s="51"/>
      <c r="C2" s="51"/>
      <c r="D2" s="51"/>
      <c r="E2" s="51"/>
      <c r="F2" s="51"/>
      <c r="G2" s="51"/>
      <c r="H2" s="51"/>
    </row>
    <row r="3" ht="14.25">
      <c r="A3" s="52" t="s">
        <v>78</v>
      </c>
      <c r="B3" s="52"/>
      <c r="C3" s="52"/>
      <c r="D3" s="52"/>
      <c r="E3" s="52"/>
      <c r="F3" s="52"/>
      <c r="G3" s="52"/>
      <c r="H3" s="53"/>
    </row>
    <row r="4" ht="14.25">
      <c r="A4" s="52"/>
      <c r="B4" s="52"/>
      <c r="C4" s="52"/>
      <c r="D4" s="52"/>
      <c r="E4" s="52"/>
      <c r="F4" s="52"/>
      <c r="G4" s="52"/>
      <c r="H4" s="53"/>
    </row>
    <row r="5" ht="24.75" customHeight="1">
      <c r="A5" s="52"/>
      <c r="B5" s="52"/>
      <c r="C5" s="52"/>
      <c r="D5" s="52"/>
      <c r="E5" s="52"/>
      <c r="F5" s="52"/>
      <c r="G5" s="52"/>
      <c r="H5" s="51"/>
    </row>
    <row r="6">
      <c r="A6" s="54"/>
      <c r="B6" s="54"/>
      <c r="C6" s="54"/>
      <c r="D6" s="54"/>
      <c r="E6" s="54"/>
      <c r="F6" s="54"/>
      <c r="G6" s="51"/>
      <c r="H6" s="51"/>
    </row>
    <row r="7" ht="85.5" customHeight="1">
      <c r="A7" s="13" t="s">
        <v>79</v>
      </c>
      <c r="B7" s="13" t="s">
        <v>80</v>
      </c>
      <c r="C7" s="13" t="s">
        <v>3</v>
      </c>
      <c r="D7" s="13" t="s">
        <v>81</v>
      </c>
      <c r="E7" s="12" t="s">
        <v>5</v>
      </c>
      <c r="F7" s="14" t="s">
        <v>82</v>
      </c>
      <c r="G7" s="15" t="s">
        <v>7</v>
      </c>
    </row>
    <row r="8" ht="29.25" customHeight="1">
      <c r="A8" s="55" t="s">
        <v>83</v>
      </c>
      <c r="B8" s="55"/>
      <c r="C8" s="56">
        <f>C9+C16+C19+C23+C29+C33+C36+C43+C46+C50+C56+C61+C64</f>
        <v>10888910.33</v>
      </c>
      <c r="D8" s="56">
        <f>D9+D16+D19+D23+D29+D33+D36+D43+D46+D50+D56+D61+D64</f>
        <v>7047145.71</v>
      </c>
      <c r="E8" s="21">
        <f t="shared" ref="E8:E63" si="5">D8/C8*100</f>
        <v>64.718557655713553</v>
      </c>
      <c r="F8" s="56">
        <v>6596153.3000000007</v>
      </c>
      <c r="G8" s="21">
        <f t="shared" ref="G8:G9" si="6">D8/F8*100</f>
        <v>106.83720328331361</v>
      </c>
      <c r="H8" s="57"/>
    </row>
    <row r="9" ht="26.25" customHeight="1">
      <c r="A9" s="13" t="s">
        <v>84</v>
      </c>
      <c r="B9" s="13" t="s">
        <v>85</v>
      </c>
      <c r="C9" s="58">
        <f t="shared" ref="C9:D9" si="7">C10+C11+C12+C13+C14+C15</f>
        <v>461890.94</v>
      </c>
      <c r="D9" s="58">
        <f t="shared" si="7"/>
        <v>302680.34999999998</v>
      </c>
      <c r="E9" s="24">
        <f t="shared" si="5"/>
        <v>65.530696488655948</v>
      </c>
      <c r="F9" s="58">
        <v>250860.10000000001</v>
      </c>
      <c r="G9" s="24">
        <f t="shared" si="6"/>
        <v>120.65703154865999</v>
      </c>
    </row>
    <row r="10" ht="85.5" outlineLevel="1">
      <c r="A10" s="59" t="s">
        <v>86</v>
      </c>
      <c r="B10" s="59" t="s">
        <v>87</v>
      </c>
      <c r="C10" s="60">
        <v>352134.59000000003</v>
      </c>
      <c r="D10" s="60">
        <v>265932.48999999999</v>
      </c>
      <c r="E10" s="31">
        <f t="shared" si="5"/>
        <v>75.520127119576628</v>
      </c>
      <c r="F10" s="60">
        <v>217043</v>
      </c>
      <c r="G10" s="31">
        <f t="shared" ref="G10:G65" si="8">D10/F10*100</f>
        <v>122.52525536414443</v>
      </c>
    </row>
    <row r="11" ht="14.25" outlineLevel="1">
      <c r="A11" s="59" t="s">
        <v>88</v>
      </c>
      <c r="B11" s="59" t="s">
        <v>89</v>
      </c>
      <c r="C11" s="60">
        <v>10.800000000000001</v>
      </c>
      <c r="D11" s="60"/>
      <c r="E11" s="31">
        <f t="shared" si="5"/>
        <v>0</v>
      </c>
      <c r="F11" s="60">
        <v>13</v>
      </c>
      <c r="G11" s="31">
        <f t="shared" si="8"/>
        <v>0</v>
      </c>
    </row>
    <row r="12" ht="57" outlineLevel="1">
      <c r="A12" s="59" t="s">
        <v>90</v>
      </c>
      <c r="B12" s="59" t="s">
        <v>91</v>
      </c>
      <c r="C12" s="60">
        <v>43152.900000000001</v>
      </c>
      <c r="D12" s="60">
        <v>27970.619999999999</v>
      </c>
      <c r="E12" s="31">
        <f t="shared" si="5"/>
        <v>64.817474607732038</v>
      </c>
      <c r="F12" s="60">
        <v>24852.900000000001</v>
      </c>
      <c r="G12" s="31">
        <f t="shared" si="8"/>
        <v>112.5446929734558</v>
      </c>
    </row>
    <row r="13" ht="30" hidden="1" outlineLevel="1">
      <c r="A13" s="59" t="s">
        <v>92</v>
      </c>
      <c r="B13" s="59" t="s">
        <v>93</v>
      </c>
      <c r="C13" s="60"/>
      <c r="D13" s="60"/>
      <c r="E13" s="31" t="e">
        <f t="shared" si="5"/>
        <v>#DIV/0!</v>
      </c>
      <c r="F13" s="60">
        <v>0</v>
      </c>
      <c r="G13" s="31" t="e">
        <f t="shared" si="8"/>
        <v>#DIV/0!</v>
      </c>
    </row>
    <row r="14" ht="14.25" outlineLevel="1">
      <c r="A14" s="59" t="s">
        <v>94</v>
      </c>
      <c r="B14" s="59" t="s">
        <v>95</v>
      </c>
      <c r="C14" s="60">
        <v>51740.110000000001</v>
      </c>
      <c r="D14" s="60"/>
      <c r="E14" s="31">
        <f t="shared" si="5"/>
        <v>0</v>
      </c>
      <c r="F14" s="60">
        <v>0</v>
      </c>
      <c r="G14" s="31" t="e">
        <f t="shared" si="8"/>
        <v>#DIV/0!</v>
      </c>
    </row>
    <row r="15" ht="14.25" outlineLevel="1">
      <c r="A15" s="59" t="s">
        <v>96</v>
      </c>
      <c r="B15" s="59" t="s">
        <v>97</v>
      </c>
      <c r="C15" s="60">
        <v>14852.540000000001</v>
      </c>
      <c r="D15" s="60">
        <v>8777.2399999999998</v>
      </c>
      <c r="E15" s="31">
        <f t="shared" si="5"/>
        <v>59.095885282921301</v>
      </c>
      <c r="F15" s="60">
        <v>8951.2000000000007</v>
      </c>
      <c r="G15" s="31">
        <f t="shared" si="8"/>
        <v>98.056573420323517</v>
      </c>
    </row>
    <row r="16" ht="25.5" customHeight="1">
      <c r="A16" s="13" t="s">
        <v>98</v>
      </c>
      <c r="B16" s="13" t="s">
        <v>99</v>
      </c>
      <c r="C16" s="58">
        <f>C17+C18</f>
        <v>11827.4</v>
      </c>
      <c r="D16" s="58">
        <f>D17+D18</f>
        <v>7370.5100000000002</v>
      </c>
      <c r="E16" s="24">
        <f t="shared" si="5"/>
        <v>62.317246393966549</v>
      </c>
      <c r="F16" s="58">
        <v>6319</v>
      </c>
      <c r="G16" s="24">
        <f t="shared" si="8"/>
        <v>116.64044943820224</v>
      </c>
    </row>
    <row r="17" ht="28.5" outlineLevel="1">
      <c r="A17" s="59" t="s">
        <v>100</v>
      </c>
      <c r="B17" s="59" t="s">
        <v>101</v>
      </c>
      <c r="C17" s="60">
        <v>11617.4</v>
      </c>
      <c r="D17" s="60">
        <v>7299.21</v>
      </c>
      <c r="E17" s="31">
        <f t="shared" si="5"/>
        <v>62.829979169177278</v>
      </c>
      <c r="F17" s="60">
        <v>6203.6000000000004</v>
      </c>
      <c r="G17" s="31">
        <f t="shared" si="8"/>
        <v>117.66087433103358</v>
      </c>
    </row>
    <row r="18" ht="28.5" outlineLevel="1">
      <c r="A18" s="59" t="s">
        <v>102</v>
      </c>
      <c r="B18" s="59" t="s">
        <v>103</v>
      </c>
      <c r="C18" s="60">
        <v>210</v>
      </c>
      <c r="D18" s="60">
        <v>71.299999999999997</v>
      </c>
      <c r="E18" s="31">
        <f t="shared" si="5"/>
        <v>33.952380952380949</v>
      </c>
      <c r="F18" s="60">
        <v>115.40000000000001</v>
      </c>
      <c r="G18" s="31">
        <f t="shared" si="8"/>
        <v>61.78509532062391</v>
      </c>
    </row>
    <row r="19" ht="31.5" customHeight="1">
      <c r="A19" s="13" t="s">
        <v>104</v>
      </c>
      <c r="B19" s="13" t="s">
        <v>105</v>
      </c>
      <c r="C19" s="58">
        <f>C20+C21+C22</f>
        <v>80833.320000000007</v>
      </c>
      <c r="D19" s="58">
        <f>D20+D21+D22</f>
        <v>64125.93</v>
      </c>
      <c r="E19" s="24">
        <f t="shared" si="5"/>
        <v>79.331060508216154</v>
      </c>
      <c r="F19" s="58">
        <v>149632.40000000002</v>
      </c>
      <c r="G19" s="24">
        <f t="shared" si="8"/>
        <v>42.855644900435998</v>
      </c>
    </row>
    <row r="20" ht="14.25" outlineLevel="1">
      <c r="A20" s="59" t="s">
        <v>106</v>
      </c>
      <c r="B20" s="59" t="s">
        <v>107</v>
      </c>
      <c r="C20" s="60">
        <v>3120.8000000000002</v>
      </c>
      <c r="D20" s="60">
        <v>2488.98</v>
      </c>
      <c r="E20" s="31">
        <f t="shared" si="5"/>
        <v>79.754550115355045</v>
      </c>
      <c r="F20" s="60">
        <v>2116.5999999999999</v>
      </c>
      <c r="G20" s="31">
        <f t="shared" si="8"/>
        <v>117.59331002551261</v>
      </c>
    </row>
    <row r="21" ht="57" outlineLevel="1">
      <c r="A21" s="59" t="s">
        <v>108</v>
      </c>
      <c r="B21" s="59" t="s">
        <v>109</v>
      </c>
      <c r="C21" s="60">
        <v>4245.6099999999997</v>
      </c>
      <c r="D21" s="60">
        <v>3434.9099999999999</v>
      </c>
      <c r="E21" s="31">
        <f t="shared" si="5"/>
        <v>80.904981851842265</v>
      </c>
      <c r="F21" s="60">
        <v>69584.199999999997</v>
      </c>
      <c r="G21" s="31">
        <f t="shared" si="8"/>
        <v>4.9363361222806326</v>
      </c>
    </row>
    <row r="22" ht="42.75" outlineLevel="1">
      <c r="A22" s="59" t="s">
        <v>110</v>
      </c>
      <c r="B22" s="59" t="s">
        <v>111</v>
      </c>
      <c r="C22" s="60">
        <v>73466.910000000003</v>
      </c>
      <c r="D22" s="60">
        <v>58202.040000000001</v>
      </c>
      <c r="E22" s="31">
        <f t="shared" si="5"/>
        <v>79.222115099165052</v>
      </c>
      <c r="F22" s="60">
        <v>77931.600000000006</v>
      </c>
      <c r="G22" s="31">
        <f t="shared" si="8"/>
        <v>74.683491677317022</v>
      </c>
    </row>
    <row r="23" ht="32.25" customHeight="1">
      <c r="A23" s="13" t="s">
        <v>112</v>
      </c>
      <c r="B23" s="13" t="s">
        <v>113</v>
      </c>
      <c r="C23" s="58">
        <f>C24+C25+C26+C27+C28</f>
        <v>1497959.3999999999</v>
      </c>
      <c r="D23" s="58">
        <f>D24+D25+D26+D27+D28</f>
        <v>854971.78000000003</v>
      </c>
      <c r="E23" s="24">
        <f t="shared" si="5"/>
        <v>57.075764536742454</v>
      </c>
      <c r="F23" s="58">
        <v>913812.39999999991</v>
      </c>
      <c r="G23" s="24">
        <f t="shared" si="8"/>
        <v>93.560973784115873</v>
      </c>
    </row>
    <row r="24" ht="19.5" hidden="1" customHeight="1">
      <c r="A24" s="59" t="s">
        <v>114</v>
      </c>
      <c r="B24" s="59" t="s">
        <v>115</v>
      </c>
      <c r="C24" s="58"/>
      <c r="D24" s="58"/>
      <c r="E24" s="31"/>
      <c r="F24" s="58"/>
      <c r="G24" s="31" t="e">
        <f t="shared" si="8"/>
        <v>#DIV/0!</v>
      </c>
    </row>
    <row r="25" ht="14.25" outlineLevel="1">
      <c r="A25" s="59" t="s">
        <v>116</v>
      </c>
      <c r="B25" s="59" t="s">
        <v>117</v>
      </c>
      <c r="C25" s="60">
        <v>2077.9000000000001</v>
      </c>
      <c r="D25" s="60">
        <v>650.98000000000002</v>
      </c>
      <c r="E25" s="31">
        <f t="shared" si="5"/>
        <v>31.328745367919534</v>
      </c>
      <c r="F25" s="60">
        <v>491.60000000000002</v>
      </c>
      <c r="G25" s="31">
        <f t="shared" si="8"/>
        <v>132.42066720911311</v>
      </c>
    </row>
    <row r="26" ht="15" hidden="1" outlineLevel="1">
      <c r="A26" s="59" t="s">
        <v>118</v>
      </c>
      <c r="B26" s="59" t="s">
        <v>119</v>
      </c>
      <c r="C26" s="60"/>
      <c r="D26" s="60"/>
      <c r="E26" s="31" t="e">
        <f t="shared" si="5"/>
        <v>#DIV/0!</v>
      </c>
      <c r="F26" s="60"/>
      <c r="G26" s="31" t="e">
        <f t="shared" si="8"/>
        <v>#DIV/0!</v>
      </c>
    </row>
    <row r="27" ht="28.5" outlineLevel="1">
      <c r="A27" s="59" t="s">
        <v>120</v>
      </c>
      <c r="B27" s="59" t="s">
        <v>121</v>
      </c>
      <c r="C27" s="60">
        <v>1187767.1699999999</v>
      </c>
      <c r="D27" s="60">
        <v>655099.14000000001</v>
      </c>
      <c r="E27" s="31">
        <f t="shared" si="5"/>
        <v>55.153834568436508</v>
      </c>
      <c r="F27" s="60">
        <v>702200.19999999995</v>
      </c>
      <c r="G27" s="31">
        <f t="shared" si="8"/>
        <v>93.292360212942128</v>
      </c>
    </row>
    <row r="28" ht="28.5" outlineLevel="1">
      <c r="A28" s="59" t="s">
        <v>122</v>
      </c>
      <c r="B28" s="59" t="s">
        <v>123</v>
      </c>
      <c r="C28" s="60">
        <v>308114.33000000002</v>
      </c>
      <c r="D28" s="60">
        <v>199221.66</v>
      </c>
      <c r="E28" s="31">
        <f t="shared" si="5"/>
        <v>64.658355877183638</v>
      </c>
      <c r="F28" s="60">
        <v>211120.60000000001</v>
      </c>
      <c r="G28" s="31">
        <f t="shared" si="8"/>
        <v>94.363913327264129</v>
      </c>
    </row>
    <row r="29" ht="37.5" customHeight="1">
      <c r="A29" s="13" t="s">
        <v>124</v>
      </c>
      <c r="B29" s="13" t="s">
        <v>125</v>
      </c>
      <c r="C29" s="58">
        <f>C30+C31+C32</f>
        <v>904855.87</v>
      </c>
      <c r="D29" s="58">
        <f>D30+D31+D32</f>
        <v>547135.95999999996</v>
      </c>
      <c r="E29" s="24">
        <f t="shared" si="5"/>
        <v>60.466642052065147</v>
      </c>
      <c r="F29" s="58">
        <v>591436.40000000002</v>
      </c>
      <c r="G29" s="24">
        <f t="shared" si="8"/>
        <v>92.50968658675724</v>
      </c>
    </row>
    <row r="30" ht="14.25" outlineLevel="1">
      <c r="A30" s="59" t="s">
        <v>126</v>
      </c>
      <c r="B30" s="59" t="s">
        <v>127</v>
      </c>
      <c r="C30" s="60">
        <v>3508.3099999999999</v>
      </c>
      <c r="D30" s="60">
        <v>2767.8800000000001</v>
      </c>
      <c r="E30" s="31">
        <f t="shared" si="5"/>
        <v>78.894966522342671</v>
      </c>
      <c r="F30" s="60">
        <v>2068.9000000000001</v>
      </c>
      <c r="G30" s="31">
        <f t="shared" si="8"/>
        <v>133.78510319493449</v>
      </c>
    </row>
    <row r="31" ht="14.25" outlineLevel="1">
      <c r="A31" s="59" t="s">
        <v>128</v>
      </c>
      <c r="B31" s="59" t="s">
        <v>129</v>
      </c>
      <c r="C31" s="60">
        <v>3414.7600000000002</v>
      </c>
      <c r="D31" s="60">
        <v>1493.2</v>
      </c>
      <c r="E31" s="31">
        <f t="shared" si="5"/>
        <v>43.727816889034656</v>
      </c>
      <c r="F31" s="60">
        <v>7289.3999999999996</v>
      </c>
      <c r="G31" s="31">
        <f t="shared" si="8"/>
        <v>20.484539193897991</v>
      </c>
    </row>
    <row r="32" ht="14.25" outlineLevel="1">
      <c r="A32" s="59" t="s">
        <v>130</v>
      </c>
      <c r="B32" s="59" t="s">
        <v>131</v>
      </c>
      <c r="C32" s="60">
        <v>897932.80000000005</v>
      </c>
      <c r="D32" s="60">
        <v>542874.88</v>
      </c>
      <c r="E32" s="31">
        <f t="shared" si="5"/>
        <v>60.458297101965755</v>
      </c>
      <c r="F32" s="60">
        <v>582078.09999999998</v>
      </c>
      <c r="G32" s="31">
        <f t="shared" si="8"/>
        <v>93.264955338467473</v>
      </c>
    </row>
    <row r="33" ht="27" customHeight="1" collapsed="1">
      <c r="A33" s="13" t="s">
        <v>132</v>
      </c>
      <c r="B33" s="13" t="s">
        <v>133</v>
      </c>
      <c r="C33" s="58">
        <f>SUM(C34:C35)</f>
        <v>1029</v>
      </c>
      <c r="D33" s="58">
        <f>SUM(D34:D35)</f>
        <v>903.78999999999996</v>
      </c>
      <c r="E33" s="24">
        <f t="shared" si="5"/>
        <v>87.831875607385811</v>
      </c>
      <c r="F33" s="58">
        <v>790.79999999999995</v>
      </c>
      <c r="G33" s="24">
        <f t="shared" si="8"/>
        <v>114.28806272129491</v>
      </c>
    </row>
    <row r="34" ht="30" hidden="1" outlineLevel="1">
      <c r="A34" s="59" t="s">
        <v>134</v>
      </c>
      <c r="B34" s="59" t="s">
        <v>135</v>
      </c>
      <c r="C34" s="60"/>
      <c r="D34" s="60"/>
      <c r="E34" s="31" t="e">
        <f t="shared" si="5"/>
        <v>#DIV/0!</v>
      </c>
      <c r="F34" s="60"/>
      <c r="G34" s="31" t="e">
        <f t="shared" si="8"/>
        <v>#DIV/0!</v>
      </c>
    </row>
    <row r="35" ht="28.5" outlineLevel="1">
      <c r="A35" s="59" t="s">
        <v>136</v>
      </c>
      <c r="B35" s="59" t="s">
        <v>137</v>
      </c>
      <c r="C35" s="60">
        <v>1029</v>
      </c>
      <c r="D35" s="60">
        <v>903.78999999999996</v>
      </c>
      <c r="E35" s="31">
        <f t="shared" si="5"/>
        <v>87.831875607385811</v>
      </c>
      <c r="F35" s="60">
        <v>790.79999999999995</v>
      </c>
      <c r="G35" s="31">
        <f t="shared" si="8"/>
        <v>114.28806272129491</v>
      </c>
    </row>
    <row r="36" ht="29.25" customHeight="1">
      <c r="A36" s="13" t="s">
        <v>138</v>
      </c>
      <c r="B36" s="13" t="s">
        <v>139</v>
      </c>
      <c r="C36" s="58">
        <f>C37+C38+C39+C41+C42+C40</f>
        <v>5744798.9100000001</v>
      </c>
      <c r="D36" s="58">
        <f>D37+D38+D39+D41+D42+D40</f>
        <v>3697351.2399999998</v>
      </c>
      <c r="E36" s="24">
        <f t="shared" si="5"/>
        <v>64.359976701081777</v>
      </c>
      <c r="F36" s="58">
        <v>3440733.0000000005</v>
      </c>
      <c r="G36" s="24">
        <f t="shared" si="8"/>
        <v>107.45824334524066</v>
      </c>
    </row>
    <row r="37" ht="14.25" outlineLevel="1">
      <c r="A37" s="59" t="s">
        <v>140</v>
      </c>
      <c r="B37" s="59" t="s">
        <v>141</v>
      </c>
      <c r="C37" s="60">
        <v>1316201.29</v>
      </c>
      <c r="D37" s="60">
        <v>912085.14000000001</v>
      </c>
      <c r="E37" s="31">
        <f t="shared" si="5"/>
        <v>69.296782105417932</v>
      </c>
      <c r="F37" s="60">
        <v>829327.30000000005</v>
      </c>
      <c r="G37" s="31">
        <f t="shared" si="8"/>
        <v>109.97891182407717</v>
      </c>
    </row>
    <row r="38" ht="14.25" outlineLevel="1">
      <c r="A38" s="59" t="s">
        <v>142</v>
      </c>
      <c r="B38" s="59" t="s">
        <v>143</v>
      </c>
      <c r="C38" s="60">
        <v>3723939.4399999999</v>
      </c>
      <c r="D38" s="60">
        <v>2288054.3199999998</v>
      </c>
      <c r="E38" s="31">
        <f t="shared" si="5"/>
        <v>61.441770384966297</v>
      </c>
      <c r="F38" s="60">
        <v>2120350.1000000001</v>
      </c>
      <c r="G38" s="31">
        <f t="shared" si="8"/>
        <v>107.90927026626404</v>
      </c>
    </row>
    <row r="39" ht="14.25" outlineLevel="1">
      <c r="A39" s="59" t="s">
        <v>144</v>
      </c>
      <c r="B39" s="59" t="s">
        <v>145</v>
      </c>
      <c r="C39" s="60">
        <v>298910.02000000002</v>
      </c>
      <c r="D39" s="60">
        <v>216160.03</v>
      </c>
      <c r="E39" s="31">
        <f t="shared" si="5"/>
        <v>72.316086961554518</v>
      </c>
      <c r="F39" s="60">
        <v>238543.60000000001</v>
      </c>
      <c r="G39" s="31">
        <f t="shared" si="8"/>
        <v>90.616570723339464</v>
      </c>
    </row>
    <row r="40" ht="42.75" outlineLevel="1">
      <c r="A40" s="59" t="s">
        <v>146</v>
      </c>
      <c r="B40" s="59" t="s">
        <v>147</v>
      </c>
      <c r="C40" s="60">
        <v>200</v>
      </c>
      <c r="D40" s="60">
        <v>75.340000000000003</v>
      </c>
      <c r="E40" s="31">
        <f t="shared" si="5"/>
        <v>37.670000000000002</v>
      </c>
      <c r="F40" s="60">
        <v>173.80000000000001</v>
      </c>
      <c r="G40" s="31">
        <f t="shared" si="8"/>
        <v>43.348676639815878</v>
      </c>
    </row>
    <row r="41" ht="14.25" outlineLevel="1">
      <c r="A41" s="59" t="s">
        <v>148</v>
      </c>
      <c r="B41" s="59" t="s">
        <v>149</v>
      </c>
      <c r="C41" s="60">
        <v>8164.6599999999999</v>
      </c>
      <c r="D41" s="60">
        <v>5049.7200000000003</v>
      </c>
      <c r="E41" s="31">
        <f t="shared" si="5"/>
        <v>61.848503183231152</v>
      </c>
      <c r="F41" s="60">
        <v>3690.5</v>
      </c>
      <c r="G41" s="31">
        <f t="shared" si="8"/>
        <v>136.83023980490449</v>
      </c>
    </row>
    <row r="42" ht="14.25" outlineLevel="1">
      <c r="A42" s="59" t="s">
        <v>150</v>
      </c>
      <c r="B42" s="59" t="s">
        <v>151</v>
      </c>
      <c r="C42" s="60">
        <v>397383.5</v>
      </c>
      <c r="D42" s="60">
        <v>275926.69</v>
      </c>
      <c r="E42" s="31">
        <f t="shared" si="5"/>
        <v>69.435869883877928</v>
      </c>
      <c r="F42" s="60">
        <v>248647.70000000001</v>
      </c>
      <c r="G42" s="31">
        <f t="shared" si="8"/>
        <v>110.97094000869502</v>
      </c>
    </row>
    <row r="43" ht="22.5" customHeight="1">
      <c r="A43" s="13" t="s">
        <v>152</v>
      </c>
      <c r="B43" s="13" t="s">
        <v>153</v>
      </c>
      <c r="C43" s="58">
        <f>C44+C45</f>
        <v>413372.79999999999</v>
      </c>
      <c r="D43" s="58">
        <f>D44+D45</f>
        <v>256627.70000000001</v>
      </c>
      <c r="E43" s="24">
        <f t="shared" si="5"/>
        <v>62.081418999992266</v>
      </c>
      <c r="F43" s="58">
        <v>330302.89999999997</v>
      </c>
      <c r="G43" s="24">
        <f t="shared" si="8"/>
        <v>77.694655420827374</v>
      </c>
    </row>
    <row r="44" ht="14.25" outlineLevel="1">
      <c r="A44" s="59" t="s">
        <v>154</v>
      </c>
      <c r="B44" s="59" t="s">
        <v>155</v>
      </c>
      <c r="C44" s="60">
        <v>374529.79999999999</v>
      </c>
      <c r="D44" s="60">
        <v>235837.66</v>
      </c>
      <c r="E44" s="31">
        <f t="shared" si="5"/>
        <v>62.968997393531843</v>
      </c>
      <c r="F44" s="60">
        <v>318508.79999999999</v>
      </c>
      <c r="G44" s="31">
        <f t="shared" si="8"/>
        <v>74.044315259107435</v>
      </c>
    </row>
    <row r="45" ht="28.5" outlineLevel="1">
      <c r="A45" s="59" t="s">
        <v>156</v>
      </c>
      <c r="B45" s="59" t="s">
        <v>157</v>
      </c>
      <c r="C45" s="60">
        <v>38843</v>
      </c>
      <c r="D45" s="60">
        <v>20790.040000000001</v>
      </c>
      <c r="E45" s="31">
        <f t="shared" si="5"/>
        <v>53.523260304301935</v>
      </c>
      <c r="F45" s="60">
        <v>11794.1</v>
      </c>
      <c r="G45" s="31">
        <f t="shared" si="8"/>
        <v>176.27491711957674</v>
      </c>
    </row>
    <row r="46" ht="24" customHeight="1">
      <c r="A46" s="13" t="s">
        <v>158</v>
      </c>
      <c r="B46" s="13" t="s">
        <v>159</v>
      </c>
      <c r="C46" s="58">
        <f>C47+C48+C49</f>
        <v>15118.790000000001</v>
      </c>
      <c r="D46" s="58">
        <f>D47+D48+D49</f>
        <v>8088.1800000000003</v>
      </c>
      <c r="E46" s="31">
        <f t="shared" si="5"/>
        <v>53.497535186347591</v>
      </c>
      <c r="F46" s="58">
        <v>10335.5</v>
      </c>
      <c r="G46" s="24">
        <f t="shared" si="8"/>
        <v>78.25630109815684</v>
      </c>
    </row>
    <row r="47" ht="14.25" outlineLevel="1">
      <c r="A47" s="59" t="s">
        <v>160</v>
      </c>
      <c r="B47" s="59" t="s">
        <v>161</v>
      </c>
      <c r="C47" s="60">
        <v>10844.790000000001</v>
      </c>
      <c r="D47" s="60">
        <v>6988.1800000000003</v>
      </c>
      <c r="E47" s="31">
        <f t="shared" si="5"/>
        <v>64.438131121026771</v>
      </c>
      <c r="F47" s="60">
        <v>6460.6000000000004</v>
      </c>
      <c r="G47" s="31">
        <f t="shared" si="8"/>
        <v>108.16611460235892</v>
      </c>
    </row>
    <row r="48" ht="14.25" outlineLevel="1">
      <c r="A48" s="59" t="s">
        <v>162</v>
      </c>
      <c r="B48" s="59" t="s">
        <v>163</v>
      </c>
      <c r="C48" s="60">
        <v>2124</v>
      </c>
      <c r="D48" s="60"/>
      <c r="E48" s="31">
        <f t="shared" si="5"/>
        <v>0</v>
      </c>
      <c r="F48" s="60">
        <v>1079.5</v>
      </c>
      <c r="G48" s="31">
        <f t="shared" si="8"/>
        <v>0</v>
      </c>
    </row>
    <row r="49" ht="28.5" outlineLevel="1">
      <c r="A49" s="59" t="s">
        <v>164</v>
      </c>
      <c r="B49" s="59" t="s">
        <v>165</v>
      </c>
      <c r="C49" s="60">
        <v>2150</v>
      </c>
      <c r="D49" s="60">
        <v>1100</v>
      </c>
      <c r="E49" s="31">
        <f t="shared" si="5"/>
        <v>51.162790697674424</v>
      </c>
      <c r="F49" s="60">
        <v>2795.4000000000001</v>
      </c>
      <c r="G49" s="31">
        <f t="shared" si="8"/>
        <v>39.350361307862919</v>
      </c>
    </row>
    <row r="50" ht="25.5" customHeight="1">
      <c r="A50" s="13" t="s">
        <v>166</v>
      </c>
      <c r="B50" s="13" t="s">
        <v>167</v>
      </c>
      <c r="C50" s="58">
        <f>C51+C52+C53+C54+C55</f>
        <v>1586218.9099999999</v>
      </c>
      <c r="D50" s="58">
        <f>D51+D52+D53+D54+D55</f>
        <v>1210695.8999999999</v>
      </c>
      <c r="E50" s="24">
        <f t="shared" si="5"/>
        <v>76.325902583017367</v>
      </c>
      <c r="F50" s="58">
        <v>756704.29999999993</v>
      </c>
      <c r="G50" s="24">
        <f t="shared" si="8"/>
        <v>159.99590593049359</v>
      </c>
    </row>
    <row r="51" ht="14.25" outlineLevel="1">
      <c r="A51" s="59" t="s">
        <v>168</v>
      </c>
      <c r="B51" s="59" t="s">
        <v>169</v>
      </c>
      <c r="C51" s="60">
        <v>16697.849999999999</v>
      </c>
      <c r="D51" s="60">
        <v>11325.99</v>
      </c>
      <c r="E51" s="31">
        <f t="shared" si="5"/>
        <v>67.829031881350005</v>
      </c>
      <c r="F51" s="60">
        <v>11228.299999999999</v>
      </c>
      <c r="G51" s="31">
        <f t="shared" si="8"/>
        <v>100.87003375399661</v>
      </c>
    </row>
    <row r="52" ht="14.25" outlineLevel="1">
      <c r="A52" s="59" t="s">
        <v>170</v>
      </c>
      <c r="B52" s="59" t="s">
        <v>171</v>
      </c>
      <c r="C52" s="60">
        <v>90959.5</v>
      </c>
      <c r="D52" s="60">
        <v>55560.669999999998</v>
      </c>
      <c r="E52" s="31">
        <f t="shared" si="5"/>
        <v>61.082866550497748</v>
      </c>
      <c r="F52" s="60">
        <v>50702.900000000001</v>
      </c>
      <c r="G52" s="31">
        <f t="shared" si="8"/>
        <v>109.58085237728019</v>
      </c>
    </row>
    <row r="53" ht="14.25" outlineLevel="1">
      <c r="A53" s="59" t="s">
        <v>172</v>
      </c>
      <c r="B53" s="59" t="s">
        <v>173</v>
      </c>
      <c r="C53" s="60">
        <v>1070248.7</v>
      </c>
      <c r="D53" s="60">
        <v>848843.90000000002</v>
      </c>
      <c r="E53" s="31">
        <f t="shared" si="5"/>
        <v>79.312770947537715</v>
      </c>
      <c r="F53" s="60">
        <v>476195.09999999998</v>
      </c>
      <c r="G53" s="31">
        <f t="shared" si="8"/>
        <v>178.25548813921017</v>
      </c>
    </row>
    <row r="54" ht="14.25" outlineLevel="1">
      <c r="A54" s="59" t="s">
        <v>174</v>
      </c>
      <c r="B54" s="59" t="s">
        <v>175</v>
      </c>
      <c r="C54" s="60">
        <v>274881.84999999998</v>
      </c>
      <c r="D54" s="60">
        <v>222703.38</v>
      </c>
      <c r="E54" s="31">
        <f t="shared" si="5"/>
        <v>81.017855489549433</v>
      </c>
      <c r="F54" s="60">
        <v>198330</v>
      </c>
      <c r="G54" s="31">
        <f t="shared" si="8"/>
        <v>112.28930570261686</v>
      </c>
    </row>
    <row r="55" ht="28.5" outlineLevel="1">
      <c r="A55" s="59" t="s">
        <v>176</v>
      </c>
      <c r="B55" s="59" t="s">
        <v>177</v>
      </c>
      <c r="C55" s="60">
        <v>133431.01000000001</v>
      </c>
      <c r="D55" s="60">
        <v>72261.960000000006</v>
      </c>
      <c r="E55" s="31">
        <f t="shared" si="5"/>
        <v>54.156796085107949</v>
      </c>
      <c r="F55" s="60">
        <v>20248</v>
      </c>
      <c r="G55" s="31">
        <f t="shared" si="8"/>
        <v>356.88443303042277</v>
      </c>
    </row>
    <row r="56" ht="14.25">
      <c r="A56" s="13" t="s">
        <v>178</v>
      </c>
      <c r="B56" s="13" t="s">
        <v>179</v>
      </c>
      <c r="C56" s="58">
        <f>C57+C58+C60+C59</f>
        <v>162844.98999999999</v>
      </c>
      <c r="D56" s="58">
        <f>D57+D58+D60+D59</f>
        <v>94461.380000000005</v>
      </c>
      <c r="E56" s="61">
        <f t="shared" si="5"/>
        <v>58.00693039435847</v>
      </c>
      <c r="F56" s="58">
        <v>142714</v>
      </c>
      <c r="G56" s="24">
        <f t="shared" si="8"/>
        <v>66.189287666241583</v>
      </c>
    </row>
    <row r="57" ht="14.25" outlineLevel="1">
      <c r="A57" s="59" t="s">
        <v>180</v>
      </c>
      <c r="B57" s="59" t="s">
        <v>181</v>
      </c>
      <c r="C57" s="60">
        <v>125861.49000000001</v>
      </c>
      <c r="D57" s="60">
        <v>71916.550000000003</v>
      </c>
      <c r="E57" s="31">
        <f t="shared" si="5"/>
        <v>57.139439553750712</v>
      </c>
      <c r="F57" s="60">
        <v>0</v>
      </c>
      <c r="G57" s="31"/>
    </row>
    <row r="58" ht="14.25" outlineLevel="1">
      <c r="A58" s="59" t="s">
        <v>182</v>
      </c>
      <c r="B58" s="59" t="s">
        <v>183</v>
      </c>
      <c r="C58" s="60">
        <v>520.51999999999998</v>
      </c>
      <c r="D58" s="60">
        <v>355.87</v>
      </c>
      <c r="E58" s="31">
        <f t="shared" si="5"/>
        <v>68.368170291247225</v>
      </c>
      <c r="F58" s="60">
        <v>115655.60000000001</v>
      </c>
      <c r="G58" s="31">
        <f t="shared" si="8"/>
        <v>0.30769802759226533</v>
      </c>
    </row>
    <row r="59" ht="14.25" outlineLevel="1">
      <c r="A59" s="59" t="s">
        <v>184</v>
      </c>
      <c r="B59" s="59" t="s">
        <v>185</v>
      </c>
      <c r="C59" s="60">
        <v>28270.150000000001</v>
      </c>
      <c r="D59" s="60">
        <v>19298.130000000001</v>
      </c>
      <c r="E59" s="31">
        <f t="shared" si="5"/>
        <v>68.26327416020078</v>
      </c>
      <c r="F59" s="60">
        <v>24365.299999999999</v>
      </c>
      <c r="G59" s="31">
        <f t="shared" si="8"/>
        <v>79.203334249937413</v>
      </c>
    </row>
    <row r="60" ht="28.5" outlineLevel="1">
      <c r="A60" s="59" t="s">
        <v>186</v>
      </c>
      <c r="B60" s="59" t="s">
        <v>187</v>
      </c>
      <c r="C60" s="60">
        <v>8192.8299999999999</v>
      </c>
      <c r="D60" s="60">
        <v>2890.8299999999999</v>
      </c>
      <c r="E60" s="31">
        <f t="shared" si="5"/>
        <v>35.284877142574665</v>
      </c>
      <c r="F60" s="60">
        <v>2693.0999999999999</v>
      </c>
      <c r="G60" s="31">
        <f t="shared" si="8"/>
        <v>107.34209646875348</v>
      </c>
    </row>
    <row r="61" ht="36" customHeight="1">
      <c r="A61" s="13" t="s">
        <v>188</v>
      </c>
      <c r="B61" s="13" t="s">
        <v>189</v>
      </c>
      <c r="C61" s="58">
        <f>SUM(C62:C63)</f>
        <v>3160</v>
      </c>
      <c r="D61" s="58">
        <f>SUM(D62:D63)</f>
        <v>2732.9899999999998</v>
      </c>
      <c r="E61" s="24">
        <f t="shared" si="5"/>
        <v>86.487025316455686</v>
      </c>
      <c r="F61" s="58">
        <v>2512.5</v>
      </c>
      <c r="G61" s="24">
        <f t="shared" si="8"/>
        <v>108.77572139303481</v>
      </c>
    </row>
    <row r="62" ht="14.25" outlineLevel="1">
      <c r="A62" s="59" t="s">
        <v>190</v>
      </c>
      <c r="B62" s="59" t="s">
        <v>191</v>
      </c>
      <c r="C62" s="60">
        <v>2245</v>
      </c>
      <c r="D62" s="60">
        <v>2080.9899999999998</v>
      </c>
      <c r="E62" s="31">
        <f t="shared" si="5"/>
        <v>92.694432071269475</v>
      </c>
      <c r="F62" s="60">
        <v>1923.5</v>
      </c>
      <c r="G62" s="31">
        <f t="shared" si="8"/>
        <v>108.18767871068364</v>
      </c>
    </row>
    <row r="63" ht="28.5" outlineLevel="1">
      <c r="A63" s="59" t="s">
        <v>192</v>
      </c>
      <c r="B63" s="59" t="s">
        <v>193</v>
      </c>
      <c r="C63" s="60">
        <v>915</v>
      </c>
      <c r="D63" s="60">
        <v>652</v>
      </c>
      <c r="E63" s="31">
        <f t="shared" si="5"/>
        <v>71.256830601092886</v>
      </c>
      <c r="F63" s="60">
        <v>589</v>
      </c>
      <c r="G63" s="31">
        <f t="shared" si="8"/>
        <v>110.69609507640068</v>
      </c>
    </row>
    <row r="64" ht="28.5">
      <c r="A64" s="13" t="s">
        <v>194</v>
      </c>
      <c r="B64" s="13" t="s">
        <v>195</v>
      </c>
      <c r="C64" s="58">
        <f>SUM(C65:C66)</f>
        <v>5000</v>
      </c>
      <c r="D64" s="58">
        <f>SUM(D65:D66)</f>
        <v>0</v>
      </c>
      <c r="E64" s="24">
        <f t="shared" ref="E64:E65" si="9">D64/C64*100</f>
        <v>0</v>
      </c>
      <c r="F64" s="58">
        <v>0</v>
      </c>
      <c r="G64" s="24" t="e">
        <f t="shared" si="8"/>
        <v>#DIV/0!</v>
      </c>
    </row>
    <row r="65" ht="27" customHeight="1">
      <c r="A65" s="59" t="s">
        <v>196</v>
      </c>
      <c r="B65" s="62" t="s">
        <v>197</v>
      </c>
      <c r="C65" s="60">
        <v>5000</v>
      </c>
      <c r="D65" s="60"/>
      <c r="E65" s="31">
        <f t="shared" si="9"/>
        <v>0</v>
      </c>
      <c r="F65" s="63">
        <v>0</v>
      </c>
      <c r="G65" s="31" t="e">
        <f t="shared" si="8"/>
        <v>#DIV/0!</v>
      </c>
    </row>
  </sheetData>
  <mergeCells count="3">
    <mergeCell ref="A1:D1"/>
    <mergeCell ref="A3:G5"/>
    <mergeCell ref="A8:B8"/>
  </mergeCells>
  <printOptions headings="0" gridLines="0"/>
  <pageMargins left="0.35433070866141736" right="0.35433070866141736" top="0.59055118110236249" bottom="0.59055118110236249" header="0.51181102362204722" footer="0.51181102362204722"/>
  <pageSetup paperSize="9" scale="70" fitToWidth="1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4" zoomScale="100" workbookViewId="0">
      <selection activeCell="L7" activeCellId="0" sqref="L7"/>
    </sheetView>
  </sheetViews>
  <sheetFormatPr defaultRowHeight="12.75"/>
  <cols>
    <col customWidth="1" min="1" max="1" width="24"/>
    <col customWidth="1" min="2" max="2" width="21.28515625"/>
    <col customWidth="1" min="3" max="3" width="37.7109375"/>
    <col customWidth="1" min="4" max="4" width="17.7109375"/>
    <col customWidth="1" min="5" max="5" style="64" width="17.7109375"/>
    <col customWidth="1" min="6" max="6" width="14.5703125"/>
    <col customWidth="1" min="7" max="7" width="18"/>
    <col customWidth="1" min="8" max="8" width="21"/>
  </cols>
  <sheetData>
    <row r="1">
      <c r="A1" s="6" t="s">
        <v>198</v>
      </c>
      <c r="B1" s="6"/>
      <c r="C1" s="6"/>
      <c r="D1" s="6"/>
      <c r="E1" s="6"/>
      <c r="F1" s="6"/>
      <c r="G1" s="6"/>
      <c r="H1" s="6"/>
    </row>
    <row r="2">
      <c r="A2" s="6"/>
      <c r="B2" s="6"/>
      <c r="C2" s="6"/>
      <c r="D2" s="6"/>
      <c r="E2" s="6"/>
      <c r="F2" s="6"/>
      <c r="G2" s="6"/>
      <c r="H2" s="6"/>
    </row>
    <row r="3">
      <c r="A3" s="6"/>
      <c r="B3" s="6"/>
      <c r="C3" s="6"/>
      <c r="D3" s="6"/>
      <c r="E3" s="6"/>
      <c r="F3" s="6"/>
      <c r="G3" s="6"/>
      <c r="H3" s="6"/>
    </row>
    <row r="4" ht="15">
      <c r="A4" s="65"/>
      <c r="B4" s="65"/>
      <c r="C4" s="65"/>
      <c r="D4" s="65"/>
      <c r="E4" s="65"/>
      <c r="F4" s="65"/>
      <c r="G4" s="65"/>
    </row>
    <row r="5" ht="99.75">
      <c r="A5" s="12" t="s">
        <v>1</v>
      </c>
      <c r="B5" s="12" t="s">
        <v>199</v>
      </c>
      <c r="C5" s="12" t="s">
        <v>200</v>
      </c>
      <c r="D5" s="12" t="s">
        <v>201</v>
      </c>
      <c r="E5" s="12" t="s">
        <v>202</v>
      </c>
      <c r="F5" s="12" t="s">
        <v>203</v>
      </c>
      <c r="G5" s="12" t="s">
        <v>204</v>
      </c>
      <c r="H5" s="12" t="s">
        <v>205</v>
      </c>
    </row>
    <row r="6" ht="28.5">
      <c r="A6" s="12" t="s">
        <v>206</v>
      </c>
      <c r="B6" s="12">
        <v>861</v>
      </c>
      <c r="C6" s="12" t="s">
        <v>207</v>
      </c>
      <c r="D6" s="33">
        <f>D7+D8</f>
        <v>50000</v>
      </c>
      <c r="E6" s="33">
        <f>E7+E8</f>
        <v>0</v>
      </c>
      <c r="F6" s="66">
        <v>0</v>
      </c>
      <c r="G6" s="33">
        <f>G7+G8</f>
        <v>0</v>
      </c>
      <c r="H6" s="67">
        <v>0</v>
      </c>
    </row>
    <row r="7" ht="42.75">
      <c r="A7" s="68" t="s">
        <v>208</v>
      </c>
      <c r="B7" s="28">
        <v>861</v>
      </c>
      <c r="C7" s="68" t="s">
        <v>209</v>
      </c>
      <c r="D7" s="69">
        <v>50000</v>
      </c>
      <c r="E7" s="69"/>
      <c r="F7" s="70">
        <f t="shared" ref="F7:F11" si="10">E7/D7*100</f>
        <v>0</v>
      </c>
      <c r="G7" s="69">
        <v>0</v>
      </c>
      <c r="H7" s="71">
        <v>0</v>
      </c>
    </row>
    <row r="8" ht="42.75">
      <c r="A8" s="68" t="s">
        <v>210</v>
      </c>
      <c r="B8" s="28">
        <v>861</v>
      </c>
      <c r="C8" s="68" t="s">
        <v>211</v>
      </c>
      <c r="D8" s="69"/>
      <c r="E8" s="69"/>
      <c r="F8" s="70" t="e">
        <f t="shared" si="10"/>
        <v>#DIV/0!</v>
      </c>
      <c r="G8" s="69">
        <v>0</v>
      </c>
      <c r="H8" s="71">
        <v>0</v>
      </c>
    </row>
    <row r="9" ht="28.5">
      <c r="A9" s="72" t="s">
        <v>212</v>
      </c>
      <c r="B9" s="12">
        <v>861</v>
      </c>
      <c r="C9" s="72" t="s">
        <v>213</v>
      </c>
      <c r="D9" s="33">
        <f>D10+D11</f>
        <v>224931.30000000075</v>
      </c>
      <c r="E9" s="33">
        <f>E10+E11</f>
        <v>58943.899999999441</v>
      </c>
      <c r="F9" s="73">
        <f t="shared" si="10"/>
        <v>26.205290237507739</v>
      </c>
      <c r="G9" s="33">
        <f>G10+G11</f>
        <v>111383.59999999963</v>
      </c>
      <c r="H9" s="73">
        <f t="shared" ref="H9:H13" si="11">E9/G9*100</f>
        <v>52.919729654993766</v>
      </c>
    </row>
    <row r="10" ht="14.25">
      <c r="A10" s="68" t="s">
        <v>214</v>
      </c>
      <c r="B10" s="28">
        <v>861</v>
      </c>
      <c r="C10" s="68" t="s">
        <v>215</v>
      </c>
      <c r="D10" s="69">
        <v>-10663979</v>
      </c>
      <c r="E10" s="69">
        <v>-7190946.4000000004</v>
      </c>
      <c r="F10" s="74">
        <f t="shared" si="10"/>
        <v>67.432113285294363</v>
      </c>
      <c r="G10" s="69">
        <v>-6586010.5</v>
      </c>
      <c r="H10" s="74">
        <f t="shared" si="11"/>
        <v>109.18516452410758</v>
      </c>
    </row>
    <row r="11" ht="14.25">
      <c r="A11" s="68" t="s">
        <v>216</v>
      </c>
      <c r="B11" s="28">
        <v>861</v>
      </c>
      <c r="C11" s="68" t="s">
        <v>217</v>
      </c>
      <c r="D11" s="69">
        <v>10888910.300000001</v>
      </c>
      <c r="E11" s="69">
        <v>7249890.2999999998</v>
      </c>
      <c r="F11" s="74">
        <f t="shared" si="10"/>
        <v>66.580494285089301</v>
      </c>
      <c r="G11" s="69">
        <v>6697394.0999999996</v>
      </c>
      <c r="H11" s="74">
        <f t="shared" si="11"/>
        <v>108.24942047235955</v>
      </c>
    </row>
    <row r="12" ht="28.5">
      <c r="A12" s="72" t="s">
        <v>218</v>
      </c>
      <c r="B12" s="12">
        <v>861</v>
      </c>
      <c r="C12" s="72" t="s">
        <v>219</v>
      </c>
      <c r="D12" s="33">
        <v>0</v>
      </c>
      <c r="E12" s="33">
        <v>0</v>
      </c>
      <c r="F12" s="74">
        <v>0</v>
      </c>
      <c r="G12" s="33">
        <v>0</v>
      </c>
      <c r="H12" s="73" t="e">
        <f t="shared" si="11"/>
        <v>#DIV/0!</v>
      </c>
    </row>
    <row r="13" ht="42.75">
      <c r="A13" s="72" t="s">
        <v>220</v>
      </c>
      <c r="B13" s="12">
        <v>861</v>
      </c>
      <c r="C13" s="72" t="s">
        <v>221</v>
      </c>
      <c r="D13" s="33">
        <v>0</v>
      </c>
      <c r="E13" s="33">
        <v>0</v>
      </c>
      <c r="F13" s="74">
        <v>0</v>
      </c>
      <c r="G13" s="33">
        <v>0</v>
      </c>
      <c r="H13" s="73" t="e">
        <f t="shared" si="11"/>
        <v>#DIV/0!</v>
      </c>
    </row>
    <row r="14" ht="57">
      <c r="A14" s="68" t="s">
        <v>222</v>
      </c>
      <c r="B14" s="28">
        <v>861</v>
      </c>
      <c r="C14" s="68" t="s">
        <v>223</v>
      </c>
      <c r="D14" s="69"/>
      <c r="E14" s="69"/>
      <c r="F14" s="74">
        <v>0</v>
      </c>
      <c r="G14" s="69"/>
      <c r="H14" s="74">
        <v>0</v>
      </c>
    </row>
    <row r="15" ht="57">
      <c r="A15" s="68" t="s">
        <v>224</v>
      </c>
      <c r="B15" s="28">
        <v>861</v>
      </c>
      <c r="C15" s="68" t="s">
        <v>225</v>
      </c>
      <c r="D15" s="69"/>
      <c r="E15" s="69"/>
      <c r="F15" s="74">
        <v>0</v>
      </c>
      <c r="G15" s="69"/>
      <c r="H15" s="74">
        <v>0</v>
      </c>
    </row>
    <row r="16" ht="12.75" customHeight="1">
      <c r="A16" s="12" t="s">
        <v>226</v>
      </c>
      <c r="B16" s="12"/>
      <c r="C16" s="12"/>
      <c r="D16" s="33">
        <f>D9+D6</f>
        <v>274931.30000000075</v>
      </c>
      <c r="E16" s="33">
        <f>E9+E6</f>
        <v>58943.899999999441</v>
      </c>
      <c r="F16" s="73">
        <f>E16/D16*100</f>
        <v>21.439501431811976</v>
      </c>
      <c r="G16" s="33">
        <f>G9+G6</f>
        <v>111383.59999999963</v>
      </c>
      <c r="H16" s="73">
        <f>E16/G16*100</f>
        <v>52.919729654993766</v>
      </c>
    </row>
    <row r="17" ht="12.75" customHeight="1">
      <c r="A17" s="12"/>
      <c r="B17" s="12"/>
      <c r="C17" s="12"/>
      <c r="D17" s="33"/>
      <c r="E17" s="33"/>
      <c r="F17" s="73"/>
      <c r="G17" s="33"/>
      <c r="H17" s="73"/>
    </row>
    <row r="20">
      <c r="E20" s="75"/>
    </row>
  </sheetData>
  <mergeCells count="7">
    <mergeCell ref="A1:H3"/>
    <mergeCell ref="A16:C17"/>
    <mergeCell ref="D16:D17"/>
    <mergeCell ref="E16:E17"/>
    <mergeCell ref="F16:F17"/>
    <mergeCell ref="G16:G17"/>
    <mergeCell ref="H16:H17"/>
  </mergeCells>
  <printOptions headings="0" gridLines="0"/>
  <pageMargins left="0.69999999999999996" right="0.69999999999999996" top="0.75" bottom="0.75" header="0.29999999999999999" footer="0.29999999999999999"/>
  <pageSetup paperSize="9" scale="7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Р7-Офис/2024.3.2.584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Щербакова</dc:creator>
  <dc:description>POI HSSF rep:2.55.0.75</dc:description>
  <cp:revision>4</cp:revision>
  <dcterms:created xsi:type="dcterms:W3CDTF">2023-02-27T13:17:07Z</dcterms:created>
  <dcterms:modified xsi:type="dcterms:W3CDTF">2025-10-08T12:32:00Z</dcterms:modified>
</cp:coreProperties>
</file>