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35" activeTab="1"/>
  </bookViews>
  <sheets>
    <sheet name="Доходы" sheetId="2" r:id="rId1"/>
    <sheet name="Расходы" sheetId="1" r:id="rId2"/>
    <sheet name="Источники фин-я дефицита" sheetId="3" r:id="rId3"/>
  </sheets>
  <calcPr calcId="152511"/>
</workbook>
</file>

<file path=xl/calcChain.xml><?xml version="1.0" encoding="utf-8"?>
<calcChain xmlns="http://schemas.openxmlformats.org/spreadsheetml/2006/main">
  <c r="E36" i="1" l="1"/>
  <c r="E28" i="2"/>
  <c r="E29" i="2"/>
  <c r="E30" i="2"/>
  <c r="E31" i="2"/>
  <c r="E32" i="2"/>
  <c r="E27" i="2"/>
  <c r="E22" i="2"/>
  <c r="E23" i="2"/>
  <c r="E24" i="2"/>
  <c r="E25" i="2"/>
  <c r="E21" i="2"/>
  <c r="E20" i="2"/>
  <c r="E19" i="2"/>
  <c r="E17" i="2"/>
  <c r="E15" i="2"/>
  <c r="E13" i="2"/>
  <c r="E14" i="2"/>
  <c r="E11" i="2"/>
  <c r="E10" i="2"/>
  <c r="E9" i="2"/>
  <c r="E8" i="2"/>
  <c r="E7" i="2"/>
  <c r="E6" i="2"/>
  <c r="E5" i="2"/>
  <c r="G14" i="3" l="1"/>
  <c r="D39" i="1" l="1"/>
  <c r="D52" i="1"/>
  <c r="C52" i="1"/>
  <c r="E13" i="3" l="1"/>
  <c r="D13" i="3"/>
  <c r="E6" i="3"/>
  <c r="G10" i="3"/>
  <c r="D10" i="3"/>
  <c r="G13" i="3"/>
  <c r="E14" i="3"/>
  <c r="D14" i="3"/>
  <c r="F52" i="1"/>
  <c r="F62" i="1"/>
  <c r="G6" i="3" l="1"/>
  <c r="E26" i="2"/>
  <c r="F27" i="2" l="1"/>
  <c r="F28" i="2"/>
  <c r="C60" i="1" l="1"/>
  <c r="G36" i="1"/>
  <c r="E22" i="1"/>
  <c r="G6" i="1" l="1"/>
  <c r="G7" i="1"/>
  <c r="G8" i="1"/>
  <c r="G9" i="1"/>
  <c r="G11" i="1"/>
  <c r="D27" i="2" l="1"/>
  <c r="D28" i="2" l="1"/>
  <c r="C27" i="2"/>
  <c r="C28" i="2"/>
  <c r="D62" i="1" l="1"/>
  <c r="C62" i="1"/>
  <c r="F32" i="1"/>
  <c r="D32" i="1"/>
  <c r="C32" i="1"/>
  <c r="G16" i="2" l="1"/>
  <c r="G7" i="3" l="1"/>
  <c r="F57" i="1"/>
  <c r="F46" i="1"/>
  <c r="F42" i="1"/>
  <c r="F39" i="1"/>
  <c r="F29" i="1"/>
  <c r="F25" i="1"/>
  <c r="F19" i="1"/>
  <c r="F15" i="1"/>
  <c r="F12" i="1"/>
  <c r="F5" i="1"/>
  <c r="F4" i="1" l="1"/>
  <c r="G53" i="1"/>
  <c r="G25" i="2"/>
  <c r="G12" i="2"/>
  <c r="G13" i="2"/>
  <c r="G14" i="2"/>
  <c r="E53" i="1" l="1"/>
  <c r="F16" i="3" l="1"/>
  <c r="H15" i="3"/>
  <c r="F15" i="3"/>
  <c r="H14" i="3"/>
  <c r="H13" i="3"/>
  <c r="H12" i="3"/>
  <c r="F12" i="3"/>
  <c r="H11" i="3"/>
  <c r="F11" i="3"/>
  <c r="E10" i="3"/>
  <c r="F9" i="3"/>
  <c r="F8" i="3"/>
  <c r="E7" i="3"/>
  <c r="D7" i="3"/>
  <c r="D6" i="3" s="1"/>
  <c r="F10" i="3" l="1"/>
  <c r="H10" i="3"/>
  <c r="E33" i="1"/>
  <c r="D15" i="1"/>
  <c r="D57" i="1"/>
  <c r="C57" i="1"/>
  <c r="D46" i="1"/>
  <c r="C46" i="1"/>
  <c r="D42" i="1"/>
  <c r="C42" i="1"/>
  <c r="C39" i="1"/>
  <c r="D29" i="1"/>
  <c r="C29" i="1"/>
  <c r="D25" i="1"/>
  <c r="C25" i="1"/>
  <c r="D19" i="1"/>
  <c r="C19" i="1"/>
  <c r="C15" i="1"/>
  <c r="D12" i="1"/>
  <c r="C12" i="1"/>
  <c r="D5" i="1"/>
  <c r="C5" i="1"/>
  <c r="G32" i="2"/>
  <c r="G31" i="2"/>
  <c r="G30" i="2"/>
  <c r="G29" i="2"/>
  <c r="G24" i="2"/>
  <c r="G23" i="2"/>
  <c r="G22" i="2"/>
  <c r="G21" i="2"/>
  <c r="G20" i="2"/>
  <c r="G19" i="2"/>
  <c r="F17" i="2"/>
  <c r="D17" i="2"/>
  <c r="C17" i="2"/>
  <c r="G15" i="2"/>
  <c r="F10" i="2"/>
  <c r="D10" i="2"/>
  <c r="C10" i="2"/>
  <c r="G9" i="2"/>
  <c r="F8" i="2"/>
  <c r="D8" i="2"/>
  <c r="C8" i="2"/>
  <c r="G7" i="2"/>
  <c r="F6" i="2"/>
  <c r="D6" i="2"/>
  <c r="C6" i="2"/>
  <c r="C4" i="1" l="1"/>
  <c r="D5" i="2"/>
  <c r="D4" i="2" s="1"/>
  <c r="C5" i="2"/>
  <c r="C4" i="2" s="1"/>
  <c r="G27" i="2"/>
  <c r="G28" i="2"/>
  <c r="F5" i="2"/>
  <c r="F4" i="2" s="1"/>
  <c r="G8" i="2"/>
  <c r="G10" i="2"/>
  <c r="G6" i="2"/>
  <c r="H6" i="3"/>
  <c r="F6" i="3"/>
  <c r="D4" i="1"/>
  <c r="G17" i="2"/>
  <c r="G63" i="1"/>
  <c r="E63" i="1"/>
  <c r="G62" i="1"/>
  <c r="E62" i="1"/>
  <c r="G59" i="1"/>
  <c r="E59" i="1"/>
  <c r="G58" i="1"/>
  <c r="E58" i="1"/>
  <c r="G57" i="1"/>
  <c r="E57" i="1"/>
  <c r="G56" i="1"/>
  <c r="E56" i="1"/>
  <c r="G55" i="1"/>
  <c r="E55" i="1"/>
  <c r="G52" i="1"/>
  <c r="E52" i="1"/>
  <c r="G51" i="1"/>
  <c r="E51" i="1"/>
  <c r="G50" i="1"/>
  <c r="E50" i="1"/>
  <c r="G49" i="1"/>
  <c r="E49" i="1"/>
  <c r="G48" i="1"/>
  <c r="E48" i="1"/>
  <c r="G47" i="1"/>
  <c r="E47" i="1"/>
  <c r="G46" i="1"/>
  <c r="E46" i="1"/>
  <c r="G45" i="1"/>
  <c r="E45" i="1"/>
  <c r="E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5" i="1"/>
  <c r="E35" i="1"/>
  <c r="G34" i="1"/>
  <c r="E34" i="1"/>
  <c r="G33" i="1"/>
  <c r="G32" i="1"/>
  <c r="E32" i="1"/>
  <c r="G31" i="1"/>
  <c r="E31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G21" i="1"/>
  <c r="E21" i="1"/>
  <c r="G19" i="1"/>
  <c r="E19" i="1"/>
  <c r="G18" i="1"/>
  <c r="E18" i="1"/>
  <c r="G17" i="1"/>
  <c r="E17" i="1"/>
  <c r="G16" i="1"/>
  <c r="E16" i="1"/>
  <c r="G15" i="1"/>
  <c r="E15" i="1"/>
  <c r="G14" i="1"/>
  <c r="E14" i="1"/>
  <c r="G12" i="1"/>
  <c r="E12" i="1"/>
  <c r="E11" i="1"/>
  <c r="E9" i="1"/>
  <c r="E8" i="1"/>
  <c r="E7" i="1"/>
  <c r="E6" i="1"/>
  <c r="G5" i="1"/>
  <c r="E5" i="1"/>
  <c r="G5" i="2" l="1"/>
  <c r="E4" i="1"/>
  <c r="G4" i="1"/>
  <c r="G4" i="2" l="1"/>
  <c r="E4" i="2"/>
</calcChain>
</file>

<file path=xl/sharedStrings.xml><?xml version="1.0" encoding="utf-8"?>
<sst xmlns="http://schemas.openxmlformats.org/spreadsheetml/2006/main" count="226" uniqueCount="216">
  <si>
    <t>КФСР</t>
  </si>
  <si>
    <t>Наименование КФСР</t>
  </si>
  <si>
    <t>Темпы роста
к соответствующему периоду прошлого года, %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</si>
  <si>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</si>
  <si>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</si>
  <si>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</si>
  <si>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</si>
  <si>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</si>
  <si>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</si>
  <si>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</si>
  <si>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</si>
  <si>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</si>
  <si>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</si>
  <si>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</si>
  <si>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</si>
  <si>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</si>
  <si>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</si>
  <si>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</si>
  <si>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</si>
  <si>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0204</t>
  </si>
  <si>
    <t>Мобилизационная подготовка экономики</t>
  </si>
  <si>
    <t>0300</t>
  </si>
  <si>
    <t xml:space="preserve">Национальная безопасность и правоохранительная деятельность 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</si>
  <si>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</si>
  <si>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</si>
  <si>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</si>
  <si>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</si>
  <si>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</si>
  <si>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</si>
  <si>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</si>
  <si>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</si>
  <si>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</si>
  <si>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</si>
  <si>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</si>
  <si>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</si>
  <si>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</si>
  <si>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</si>
  <si>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</si>
  <si>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</si>
  <si>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</si>
  <si>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 xml:space="preserve">Жилищно- коммунальное хозяйство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</si>
  <si>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</si>
  <si>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</si>
  <si>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</si>
  <si>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</si>
  <si>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</si>
  <si>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</si>
  <si>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</si>
  <si>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</si>
  <si>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</si>
  <si>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</si>
  <si>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</si>
  <si>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</si>
  <si>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</si>
  <si>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 xml:space="preserve">Образование 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</si>
  <si>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</si>
  <si>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</si>
  <si>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</si>
  <si>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</si>
  <si>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</si>
  <si>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</si>
  <si>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</si>
  <si>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</si>
  <si>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</si>
  <si>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</si>
  <si>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</si>
  <si>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 и киноматография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</si>
  <si>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</si>
  <si>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</si>
  <si>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</si>
  <si>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</si>
  <si>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</si>
  <si>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 xml:space="preserve">Здравоохранение </t>
  </si>
  <si>
    <t>0901</t>
  </si>
  <si>
    <t>Стационарная медицинская помощь</t>
  </si>
  <si>
    <t>0902</t>
  </si>
  <si>
    <t>Амбулаторная помощь</t>
  </si>
  <si>
    <t>0909</t>
  </si>
  <si>
    <t>Другие вопросы в области здравоохранения</t>
  </si>
  <si>
    <t>1000</t>
  </si>
  <si>
    <t xml:space="preserve">Социальная политика 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</si>
  <si>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</si>
  <si>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</si>
  <si>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</si>
  <si>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</si>
  <si>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</si>
  <si>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</si>
  <si>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</si>
  <si>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</si>
  <si>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</si>
  <si>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</si>
  <si>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</si>
  <si>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</si>
  <si>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1102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</si>
  <si>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</si>
  <si>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</si>
  <si>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</si>
  <si>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</si>
  <si>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</si>
  <si>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</si>
  <si>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</si>
  <si>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</si>
  <si>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</si>
  <si>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</si>
  <si>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</si>
  <si>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</si>
  <si>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</si>
  <si>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</si>
  <si>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</si>
  <si>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</si>
  <si>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</si>
  <si>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0203</t>
  </si>
  <si>
    <t xml:space="preserve">Мобилизационная и вневойсковая  подготовка </t>
  </si>
  <si>
    <t>0401</t>
  </si>
  <si>
    <t>Общеэкономические вопросы</t>
  </si>
  <si>
    <t>1101</t>
  </si>
  <si>
    <t>Физическая культура</t>
  </si>
  <si>
    <t>Код бюджетной классификации</t>
  </si>
  <si>
    <t>Наименование показателей</t>
  </si>
  <si>
    <t>Доходы бюджета, всего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</si>
  <si>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</si>
  <si>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</si>
  <si>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</si>
  <si>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</si>
  <si>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</si>
  <si>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</si>
  <si>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</si>
  <si>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</si>
  <si>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</si>
  <si>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</si>
  <si>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</si>
  <si>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</si>
  <si>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</si>
  <si>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</si>
  <si>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</si>
  <si>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</si>
  <si>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</si>
  <si>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</si>
  <si>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</si>
  <si>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Налог, взимаемый в связи 
с применением патентной системы налогообложения</t>
  </si>
  <si>
    <t>1.08.00.00.0.00.0.000</t>
  </si>
  <si>
    <t>Государственная пошлина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</si>
  <si>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</si>
  <si>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</si>
  <si>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</si>
  <si>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</si>
  <si>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</si>
  <si>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>1.11.09.00.0.00.0.000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</si>
  <si>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</si>
  <si>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</si>
  <si>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</si>
  <si>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</si>
  <si>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</si>
  <si>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 xml:space="preserve">Доходы от продажи материальных 
и нематериальных активов
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</si>
  <si>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</si>
  <si>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</si>
  <si>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</si>
  <si>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</si>
  <si>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</si>
  <si>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</si>
  <si>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</si>
  <si>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</si>
  <si>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</si>
  <si>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>Дотации бюджетам субъектов Российской Федерации 
и муниципальных образований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</si>
  <si>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</si>
  <si>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</si>
  <si>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</si>
  <si>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>Субвенции бюджетам субъектов Российской Федерации 
и муниципальных образований</t>
  </si>
  <si>
    <t>2.02.04.00.0.00.0.000</t>
  </si>
  <si>
    <t>Иные межбюджетные трансферты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</si>
  <si>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</si>
  <si>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</si>
  <si>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Расходы бюджета, всего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</si>
  <si>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</t>
  </si>
  <si>
    <t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</si>
  <si>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</si>
  <si>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</si>
  <si>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Темпы роста к соответствующему периоду прошлого года, %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</si>
  <si>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</si>
  <si>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</si>
  <si>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</si>
  <si>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</si>
  <si>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</si>
  <si>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</si>
  <si>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</si>
  <si>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</si>
  <si>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</si>
  <si>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</si>
  <si>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01 05 00 00 00 0000 600</t>
  </si>
  <si>
    <t>Уменьшение остатков средств бюджетов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</si>
  <si>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</si>
  <si>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</si>
  <si>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</si>
  <si>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</si>
  <si>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</si>
  <si>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</si>
  <si>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</si>
  <si>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</si>
  <si>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Всего средств, направленных на покрытие дефицита</t>
  </si>
  <si>
    <t>% исполнения годового плана</t>
  </si>
  <si>
    <t>1.09.00.00.0.00.0.000</t>
  </si>
  <si>
    <t>Задолженность и перерасчеты по отмененным налогам, сборам и иным обязательным платежам</t>
  </si>
  <si>
    <t>0705</t>
  </si>
  <si>
    <t>Профессиональная подготовка, переподготовка и повышение квалификации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</si>
  <si>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</si>
  <si>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Бюджетные назначения на 2024 г., тыс. руб.</t>
  </si>
  <si>
    <t>1103</t>
  </si>
  <si>
    <t>Спорт высших достижений</t>
  </si>
  <si>
    <t>1.18.00.00.0.00.0.000</t>
  </si>
  <si>
    <t xml:space="preserve">Поступления (перечисления) 
по урегулированию расчетов между бюджетами бюджетной системы Российской Федерации
</t>
  </si>
  <si>
    <t>Фактическое исполнение за первое полугодие 2024 г., тыс. руб.</t>
  </si>
  <si>
    <t>Фактическое исполнение за первое полугодие 2023 г., тыс. руб.</t>
  </si>
  <si>
    <t>Сведения об исполнении бюджета муниципального района «Белгородский район» Белгородской области по разделам и подразделам классификации расходов бюджета за первое полугодие 2024 года в сравнении с запланированными значениями на соответствующий финансовый год</t>
  </si>
  <si>
    <t>БЮДЖЕТНЫЕ АССИГНОВАНИЯ ПО ИСТОЧНИКАМ ДЕФИЦИТА БЮДЖЕТА МУНИЦИПАЛЬНОГО РАЙОНА "БЕЛГОРОДСКИЙ РАЙОН" БЕЛГОРОДСКОЙ ОБЛАСТИ ЗА ПЕРВОЕ ПОЛУГОДЕ 2024 ГОДА В СРАВНЕНИИ С СООТВЕТСТВУЮЩИМ ПЕРИОДОМ ПРОШЛОГО ГОДА</t>
  </si>
  <si>
    <t>Сведения об исполнении доходов бюджета муниципального района «Белгородский район» Белгородской области 
за первое полугодие 2024 года в сравнении с запланированными значениями на соответствующий финансовый год и с соответствующим периодом прошлого года</t>
  </si>
  <si>
    <t>2.08.00.00.0.00.0.000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</si>
</sst>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49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0" fontId="11" fillId="0" borderId="0" xfId="0" applyFont="1"/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 applyProtection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5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49" fontId="1" fillId="2" borderId="3" xfId="0" applyNumberFormat="1" applyFont="1" applyFill="1" applyBorder="1" applyAlignment="1" applyProtection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6" xfId="0" applyFont="1" applyBorder="1" applyAlignment="1">
      <alignment horizontal="right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28" workbookViewId="0">
      <selection activeCell="E34" sqref="E34"/>
    </sheetView>
  </sheetViews>
  <sheetFormatPr defaultRowHeight="15" x14ac:dyDescent="0.25"/>
  <cols>
    <col min="1" max="1" width="21" customWidth="1"/>
    <col min="2" max="2" width="45.42578125" style="27" customWidth="1"/>
    <col min="3" max="3" width="18.28515625" customWidth="1"/>
    <col min="4" max="4" width="19.42578125" customWidth="1"/>
    <col min="5" max="5" width="17.5703125" customWidth="1"/>
    <col min="6" max="6" width="18.7109375" style="28" customWidth="1"/>
    <col min="7" max="7" width="21" customWidth="1"/>
  </cols>
  <sheetData>
    <row r="1" spans="1:9" ht="60.75" customHeight="1" x14ac:dyDescent="0.25">
      <c r="A1" s="60" t="s">
        <v>214</v>
      </c>
      <c r="B1" s="60"/>
      <c r="C1" s="60"/>
      <c r="D1" s="60"/>
      <c r="E1" s="60"/>
      <c r="F1" s="60"/>
      <c r="G1" s="60"/>
    </row>
    <row r="2" spans="1:9" ht="15.75" x14ac:dyDescent="0.25">
      <c r="A2" s="8"/>
      <c r="B2" s="8"/>
      <c r="C2" s="8"/>
      <c r="D2" s="8"/>
      <c r="E2" s="8"/>
      <c r="F2" s="9"/>
      <c r="G2" s="10"/>
    </row>
    <row r="3" spans="1:9" ht="96" customHeight="1" x14ac:dyDescent="0.25">
      <c r="A3" s="11" t="s">
        <v>117</v>
      </c>
      <c r="B3" s="11" t="s">
        <v>118</v>
      </c>
      <c r="C3" s="1" t="s">
        <v>205</v>
      </c>
      <c r="D3" s="1" t="s">
        <v>210</v>
      </c>
      <c r="E3" s="2" t="s">
        <v>199</v>
      </c>
      <c r="F3" s="3" t="s">
        <v>211</v>
      </c>
      <c r="G3" s="4" t="s">
        <v>2</v>
      </c>
    </row>
    <row r="4" spans="1:9" ht="24" customHeight="1" x14ac:dyDescent="0.25">
      <c r="A4" s="61" t="s">
        <v>119</v>
      </c>
      <c r="B4" s="62"/>
      <c r="C4" s="38">
        <f>C5+C27</f>
        <v>8826741.7699999996</v>
      </c>
      <c r="D4" s="38">
        <f>D5+D27</f>
        <v>4148081.9</v>
      </c>
      <c r="E4" s="39">
        <f t="shared" ref="E4:E11" si="0">D4/C4*100</f>
        <v>46.994485712704837</v>
      </c>
      <c r="F4" s="38">
        <f>F5+F27</f>
        <v>3770217.8</v>
      </c>
      <c r="G4" s="40">
        <f>D4/F4*100</f>
        <v>110.02234141486468</v>
      </c>
      <c r="H4" s="45"/>
    </row>
    <row r="5" spans="1:9" ht="28.5" x14ac:dyDescent="0.25">
      <c r="A5" s="11" t="s">
        <v>120</v>
      </c>
      <c r="B5" s="11" t="s">
        <v>121</v>
      </c>
      <c r="C5" s="12">
        <f>C6+C8+C10+C15+C17+C21+C22+C23+C24+C25+C16</f>
        <v>1845681</v>
      </c>
      <c r="D5" s="12">
        <f>D6+D8+D10+D15+D17+D21+D22+D23+D24+D25+D16+D26</f>
        <v>879171.29999999993</v>
      </c>
      <c r="E5" s="13">
        <f>D5/C5*100</f>
        <v>47.63397900287211</v>
      </c>
      <c r="F5" s="46">
        <f>F6+F8+F10+F15+F17+F21+F22+F23+F24+F25+F16</f>
        <v>698819.9</v>
      </c>
      <c r="G5" s="15">
        <f>D5/F5*100</f>
        <v>125.80799430582901</v>
      </c>
      <c r="H5" s="16"/>
      <c r="I5" s="17"/>
    </row>
    <row r="6" spans="1:9" ht="28.5" x14ac:dyDescent="0.25">
      <c r="A6" s="11" t="s">
        <v>122</v>
      </c>
      <c r="B6" s="11" t="s">
        <v>123</v>
      </c>
      <c r="C6" s="12">
        <f>C7</f>
        <v>1539118</v>
      </c>
      <c r="D6" s="12">
        <f>D7</f>
        <v>725935.3</v>
      </c>
      <c r="E6" s="13">
        <f>D6/C6*100</f>
        <v>47.165668909076501</v>
      </c>
      <c r="F6" s="46">
        <f>F7</f>
        <v>539691.5</v>
      </c>
      <c r="G6" s="15">
        <f t="shared" ref="G6:G14" si="1">D6/F6*100</f>
        <v>134.50930763223064</v>
      </c>
      <c r="H6" s="16"/>
    </row>
    <row r="7" spans="1:9" x14ac:dyDescent="0.25">
      <c r="A7" s="18" t="s">
        <v>124</v>
      </c>
      <c r="B7" s="18" t="s">
        <v>125</v>
      </c>
      <c r="C7" s="19">
        <v>1539118</v>
      </c>
      <c r="D7" s="19">
        <v>725935.3</v>
      </c>
      <c r="E7" s="20">
        <f>D7/C7*100</f>
        <v>47.165668909076501</v>
      </c>
      <c r="F7" s="51">
        <v>539691.5</v>
      </c>
      <c r="G7" s="22">
        <f t="shared" si="1"/>
        <v>134.50930763223064</v>
      </c>
      <c r="H7" s="16"/>
    </row>
    <row r="8" spans="1:9" ht="42.75" x14ac:dyDescent="0.25">
      <c r="A8" s="11" t="s">
        <v>126</v>
      </c>
      <c r="B8" s="11" t="s">
        <v>127</v>
      </c>
      <c r="C8" s="12">
        <f>C9</f>
        <v>85537</v>
      </c>
      <c r="D8" s="12">
        <f>D9</f>
        <v>41154.1</v>
      </c>
      <c r="E8" s="13">
        <f>D8/C8*100</f>
        <v>48.112629622268727</v>
      </c>
      <c r="F8" s="46">
        <f>F9</f>
        <v>41024.1</v>
      </c>
      <c r="G8" s="15">
        <f t="shared" si="1"/>
        <v>100.3168869030643</v>
      </c>
      <c r="H8" s="16"/>
    </row>
    <row r="9" spans="1:9" ht="45" x14ac:dyDescent="0.25">
      <c r="A9" s="18" t="s">
        <v>128</v>
      </c>
      <c r="B9" s="18" t="s">
        <v>129</v>
      </c>
      <c r="C9" s="19">
        <v>85537</v>
      </c>
      <c r="D9" s="19">
        <v>41154.1</v>
      </c>
      <c r="E9" s="20">
        <f>D9/C9*100</f>
        <v>48.112629622268727</v>
      </c>
      <c r="F9" s="51">
        <v>41024.1</v>
      </c>
      <c r="G9" s="22">
        <f t="shared" si="1"/>
        <v>100.3168869030643</v>
      </c>
      <c r="H9" s="16"/>
    </row>
    <row r="10" spans="1:9" ht="28.5" x14ac:dyDescent="0.25">
      <c r="A10" s="11" t="s">
        <v>130</v>
      </c>
      <c r="B10" s="11" t="s">
        <v>131</v>
      </c>
      <c r="C10" s="12">
        <f>C11+C12+C13+C14</f>
        <v>79802</v>
      </c>
      <c r="D10" s="12">
        <f>D11+D12+D13+D14</f>
        <v>52531.8</v>
      </c>
      <c r="E10" s="13">
        <f>D10/C10*100</f>
        <v>65.82767349189244</v>
      </c>
      <c r="F10" s="46">
        <f>F11+F12+F13+F14</f>
        <v>45841.7</v>
      </c>
      <c r="G10" s="15">
        <f t="shared" si="1"/>
        <v>114.59391776482985</v>
      </c>
      <c r="H10" s="16"/>
    </row>
    <row r="11" spans="1:9" ht="30" x14ac:dyDescent="0.25">
      <c r="A11" s="18" t="s">
        <v>132</v>
      </c>
      <c r="B11" s="18" t="s">
        <v>133</v>
      </c>
      <c r="C11" s="19">
        <v>6633</v>
      </c>
      <c r="D11" s="21">
        <v>4838.3</v>
      </c>
      <c r="E11" s="20">
        <f>D11/C11*100</f>
        <v>72.942861450324131</v>
      </c>
      <c r="F11" s="51">
        <v>7365.4</v>
      </c>
      <c r="G11" s="22">
        <v>0</v>
      </c>
      <c r="H11" s="16"/>
    </row>
    <row r="12" spans="1:9" ht="30" x14ac:dyDescent="0.25">
      <c r="A12" s="18" t="s">
        <v>134</v>
      </c>
      <c r="B12" s="18" t="s">
        <v>135</v>
      </c>
      <c r="C12" s="19">
        <v>0</v>
      </c>
      <c r="D12" s="19">
        <v>31.5</v>
      </c>
      <c r="E12" s="20">
        <v>0</v>
      </c>
      <c r="F12" s="51">
        <v>-996</v>
      </c>
      <c r="G12" s="22">
        <f>D12/F12*100</f>
        <v>-3.1626506024096384</v>
      </c>
      <c r="H12" s="16"/>
    </row>
    <row r="13" spans="1:9" x14ac:dyDescent="0.25">
      <c r="A13" s="18" t="s">
        <v>136</v>
      </c>
      <c r="B13" s="18" t="s">
        <v>137</v>
      </c>
      <c r="C13" s="19">
        <v>13578</v>
      </c>
      <c r="D13" s="19">
        <v>142.19999999999999</v>
      </c>
      <c r="E13" s="20">
        <f t="shared" ref="E12:E14" si="2">D13/C13*100</f>
        <v>1.0472823685373398</v>
      </c>
      <c r="F13" s="51">
        <v>11995.7</v>
      </c>
      <c r="G13" s="22">
        <f t="shared" si="1"/>
        <v>1.1854247772118343</v>
      </c>
      <c r="H13" s="16"/>
    </row>
    <row r="14" spans="1:9" ht="45" x14ac:dyDescent="0.25">
      <c r="A14" s="18" t="s">
        <v>138</v>
      </c>
      <c r="B14" s="18" t="s">
        <v>139</v>
      </c>
      <c r="C14" s="19">
        <v>59591</v>
      </c>
      <c r="D14" s="19">
        <v>47519.8</v>
      </c>
      <c r="E14" s="20">
        <f t="shared" si="2"/>
        <v>79.743249819603633</v>
      </c>
      <c r="F14" s="51">
        <v>27476.6</v>
      </c>
      <c r="G14" s="22">
        <f t="shared" si="1"/>
        <v>172.94643442056153</v>
      </c>
      <c r="H14" s="16"/>
    </row>
    <row r="15" spans="1:9" ht="28.5" x14ac:dyDescent="0.25">
      <c r="A15" s="11" t="s">
        <v>140</v>
      </c>
      <c r="B15" s="11" t="s">
        <v>141</v>
      </c>
      <c r="C15" s="14">
        <v>22927</v>
      </c>
      <c r="D15" s="14">
        <v>5818.7</v>
      </c>
      <c r="E15" s="13">
        <f>D15/C15*100</f>
        <v>25.379247175818904</v>
      </c>
      <c r="F15" s="46">
        <v>11177.9</v>
      </c>
      <c r="G15" s="15">
        <f>D15/F15*100</f>
        <v>52.055395020531577</v>
      </c>
      <c r="H15" s="16"/>
    </row>
    <row r="16" spans="1:9" ht="42.75" x14ac:dyDescent="0.25">
      <c r="A16" s="11" t="s">
        <v>200</v>
      </c>
      <c r="B16" s="11" t="s">
        <v>201</v>
      </c>
      <c r="C16" s="14">
        <v>0</v>
      </c>
      <c r="D16" s="14">
        <v>-1.4</v>
      </c>
      <c r="E16" s="13">
        <v>0</v>
      </c>
      <c r="F16" s="46">
        <v>-2</v>
      </c>
      <c r="G16" s="15">
        <f>D16/F16*100</f>
        <v>70</v>
      </c>
      <c r="H16" s="16"/>
    </row>
    <row r="17" spans="1:8" ht="42.75" x14ac:dyDescent="0.25">
      <c r="A17" s="11" t="s">
        <v>142</v>
      </c>
      <c r="B17" s="11" t="s">
        <v>143</v>
      </c>
      <c r="C17" s="12">
        <f>C18+C19+C20</f>
        <v>90205</v>
      </c>
      <c r="D17" s="12">
        <f>D18+D19+D20</f>
        <v>35117.700000000004</v>
      </c>
      <c r="E17" s="13">
        <f>D17/C17*100</f>
        <v>38.930990521589713</v>
      </c>
      <c r="F17" s="46">
        <f>F18+F19+F20</f>
        <v>36789.699999999997</v>
      </c>
      <c r="G17" s="15">
        <f>D17/F17*100</f>
        <v>95.4552497030419</v>
      </c>
      <c r="H17" s="16"/>
    </row>
    <row r="18" spans="1:8" ht="30" x14ac:dyDescent="0.25">
      <c r="A18" s="18" t="s">
        <v>144</v>
      </c>
      <c r="B18" s="18" t="s">
        <v>145</v>
      </c>
      <c r="C18" s="19">
        <v>143</v>
      </c>
      <c r="D18" s="21">
        <v>0</v>
      </c>
      <c r="E18" s="20">
        <v>0</v>
      </c>
      <c r="F18" s="51">
        <v>0.2</v>
      </c>
      <c r="G18" s="22">
        <v>0</v>
      </c>
      <c r="H18" s="16"/>
    </row>
    <row r="19" spans="1:8" ht="120" x14ac:dyDescent="0.25">
      <c r="A19" s="18" t="s">
        <v>146</v>
      </c>
      <c r="B19" s="18" t="s">
        <v>173</v>
      </c>
      <c r="C19" s="19">
        <v>81879</v>
      </c>
      <c r="D19" s="19">
        <v>31092.9</v>
      </c>
      <c r="E19" s="20">
        <f>D19/C19*100</f>
        <v>37.974205840325361</v>
      </c>
      <c r="F19" s="51">
        <v>32955.1</v>
      </c>
      <c r="G19" s="22">
        <f t="shared" ref="G19:G20" si="3">D19/F19*100</f>
        <v>94.349281294852702</v>
      </c>
      <c r="H19" s="16"/>
    </row>
    <row r="20" spans="1:8" ht="105" x14ac:dyDescent="0.25">
      <c r="A20" s="18" t="s">
        <v>147</v>
      </c>
      <c r="B20" s="18" t="s">
        <v>174</v>
      </c>
      <c r="C20" s="19">
        <v>8183</v>
      </c>
      <c r="D20" s="19">
        <v>4024.8</v>
      </c>
      <c r="E20" s="20">
        <f>D20/C20*100</f>
        <v>49.184895515092265</v>
      </c>
      <c r="F20" s="51">
        <v>3834.4</v>
      </c>
      <c r="G20" s="22">
        <f t="shared" si="3"/>
        <v>104.96557479657835</v>
      </c>
      <c r="H20" s="16"/>
    </row>
    <row r="21" spans="1:8" ht="28.5" x14ac:dyDescent="0.25">
      <c r="A21" s="23" t="s">
        <v>148</v>
      </c>
      <c r="B21" s="23" t="s">
        <v>149</v>
      </c>
      <c r="C21" s="25">
        <v>2139</v>
      </c>
      <c r="D21" s="25">
        <v>2673.8</v>
      </c>
      <c r="E21" s="24">
        <f>D21/C21*100</f>
        <v>125.00233754090698</v>
      </c>
      <c r="F21" s="49">
        <v>4431.8</v>
      </c>
      <c r="G21" s="15">
        <f>D21/F21*100</f>
        <v>60.332144952389555</v>
      </c>
      <c r="H21" s="16"/>
    </row>
    <row r="22" spans="1:8" ht="28.5" x14ac:dyDescent="0.25">
      <c r="A22" s="11" t="s">
        <v>150</v>
      </c>
      <c r="B22" s="11" t="s">
        <v>151</v>
      </c>
      <c r="C22" s="14">
        <v>700</v>
      </c>
      <c r="D22" s="14">
        <v>840.2</v>
      </c>
      <c r="E22" s="24">
        <f t="shared" ref="E22:E25" si="4">D22/C22*100</f>
        <v>120.02857142857144</v>
      </c>
      <c r="F22" s="46">
        <v>162.9</v>
      </c>
      <c r="G22" s="15">
        <f>D22/F22*100</f>
        <v>515.77655003069367</v>
      </c>
      <c r="H22" s="16"/>
    </row>
    <row r="23" spans="1:8" ht="42.75" x14ac:dyDescent="0.25">
      <c r="A23" s="23" t="s">
        <v>152</v>
      </c>
      <c r="B23" s="23" t="s">
        <v>153</v>
      </c>
      <c r="C23" s="25">
        <v>14384</v>
      </c>
      <c r="D23" s="25">
        <v>10871.7</v>
      </c>
      <c r="E23" s="24">
        <f t="shared" si="4"/>
        <v>75.581896551724142</v>
      </c>
      <c r="F23" s="49">
        <v>15635</v>
      </c>
      <c r="G23" s="26">
        <f t="shared" ref="G23" si="5">D23/F23*100</f>
        <v>69.534377998081226</v>
      </c>
      <c r="H23" s="16"/>
    </row>
    <row r="24" spans="1:8" ht="28.5" x14ac:dyDescent="0.25">
      <c r="A24" s="11" t="s">
        <v>154</v>
      </c>
      <c r="B24" s="11" t="s">
        <v>155</v>
      </c>
      <c r="C24" s="14">
        <v>9999</v>
      </c>
      <c r="D24" s="14">
        <v>3274</v>
      </c>
      <c r="E24" s="24">
        <f t="shared" si="4"/>
        <v>32.743274327432744</v>
      </c>
      <c r="F24" s="46">
        <v>3642.5</v>
      </c>
      <c r="G24" s="15">
        <f>D24/F24*100</f>
        <v>89.883321894303364</v>
      </c>
      <c r="H24" s="16"/>
    </row>
    <row r="25" spans="1:8" ht="28.5" x14ac:dyDescent="0.25">
      <c r="A25" s="11" t="s">
        <v>156</v>
      </c>
      <c r="B25" s="11" t="s">
        <v>157</v>
      </c>
      <c r="C25" s="14">
        <v>870</v>
      </c>
      <c r="D25" s="14">
        <v>690.8</v>
      </c>
      <c r="E25" s="24">
        <f t="shared" si="4"/>
        <v>79.402298850574709</v>
      </c>
      <c r="F25" s="46">
        <v>424.8</v>
      </c>
      <c r="G25" s="15">
        <f>D25/F25*100</f>
        <v>162.61770244821091</v>
      </c>
      <c r="H25" s="16"/>
    </row>
    <row r="26" spans="1:8" ht="71.25" x14ac:dyDescent="0.25">
      <c r="A26" s="11" t="s">
        <v>208</v>
      </c>
      <c r="B26" s="11" t="s">
        <v>209</v>
      </c>
      <c r="C26" s="14">
        <v>0</v>
      </c>
      <c r="D26" s="14">
        <v>264.60000000000002</v>
      </c>
      <c r="E26" s="13" t="e">
        <f t="shared" ref="E23:E32" si="6">D26/C26*100</f>
        <v>#DIV/0!</v>
      </c>
      <c r="F26" s="46"/>
      <c r="G26" s="15"/>
      <c r="H26" s="16"/>
    </row>
    <row r="27" spans="1:8" ht="28.5" x14ac:dyDescent="0.25">
      <c r="A27" s="11" t="s">
        <v>158</v>
      </c>
      <c r="B27" s="11" t="s">
        <v>159</v>
      </c>
      <c r="C27" s="46">
        <f>C29+C30+C31+C32</f>
        <v>6981060.7700000005</v>
      </c>
      <c r="D27" s="46">
        <f>D29+D30+D31+D32+D33+D34</f>
        <v>3268910.6</v>
      </c>
      <c r="E27" s="47">
        <f>D27/C27*100</f>
        <v>46.825413897664724</v>
      </c>
      <c r="F27" s="46">
        <f>F29+F30+F31+F32+F33+F34</f>
        <v>3071397.9</v>
      </c>
      <c r="G27" s="48">
        <f>D27/F27*100</f>
        <v>106.43071026388343</v>
      </c>
      <c r="H27" s="16"/>
    </row>
    <row r="28" spans="1:8" ht="42.75" x14ac:dyDescent="0.25">
      <c r="A28" s="11" t="s">
        <v>160</v>
      </c>
      <c r="B28" s="11" t="s">
        <v>161</v>
      </c>
      <c r="C28" s="46">
        <f>C29+C30+C31+C32</f>
        <v>6981060.7700000005</v>
      </c>
      <c r="D28" s="46">
        <f>D29+D30+D31+D32</f>
        <v>3269641.18</v>
      </c>
      <c r="E28" s="47">
        <f t="shared" ref="E28:E34" si="7">D28/C28*100</f>
        <v>46.835879069421139</v>
      </c>
      <c r="F28" s="46">
        <f>F29+F30+F31+F32</f>
        <v>3072784.6999999997</v>
      </c>
      <c r="G28" s="48">
        <f>D28/F28*100</f>
        <v>106.40645210189963</v>
      </c>
      <c r="H28" s="16"/>
    </row>
    <row r="29" spans="1:8" ht="42.75" x14ac:dyDescent="0.25">
      <c r="A29" s="23" t="s">
        <v>162</v>
      </c>
      <c r="B29" s="23" t="s">
        <v>163</v>
      </c>
      <c r="C29" s="49">
        <v>511515.5</v>
      </c>
      <c r="D29" s="49">
        <v>256258</v>
      </c>
      <c r="E29" s="47">
        <f t="shared" si="7"/>
        <v>50.097797622945926</v>
      </c>
      <c r="F29" s="49">
        <v>446670</v>
      </c>
      <c r="G29" s="48">
        <f t="shared" ref="G29:G31" si="8">D29/F29*100</f>
        <v>57.370765889806798</v>
      </c>
      <c r="H29" s="16"/>
    </row>
    <row r="30" spans="1:8" ht="42.75" x14ac:dyDescent="0.25">
      <c r="A30" s="11" t="s">
        <v>164</v>
      </c>
      <c r="B30" s="11" t="s">
        <v>165</v>
      </c>
      <c r="C30" s="46">
        <v>682863.6</v>
      </c>
      <c r="D30" s="46">
        <v>230975.67</v>
      </c>
      <c r="E30" s="47">
        <f t="shared" si="7"/>
        <v>33.824569064744416</v>
      </c>
      <c r="F30" s="46">
        <v>183919.4</v>
      </c>
      <c r="G30" s="48">
        <f t="shared" si="8"/>
        <v>125.58526724206365</v>
      </c>
      <c r="H30" s="16"/>
    </row>
    <row r="31" spans="1:8" ht="42.75" x14ac:dyDescent="0.25">
      <c r="A31" s="23" t="s">
        <v>166</v>
      </c>
      <c r="B31" s="23" t="s">
        <v>167</v>
      </c>
      <c r="C31" s="49">
        <v>4536753.7</v>
      </c>
      <c r="D31" s="49">
        <v>2212704.62</v>
      </c>
      <c r="E31" s="47">
        <f t="shared" si="7"/>
        <v>48.772861969562072</v>
      </c>
      <c r="F31" s="49">
        <v>2194357.2999999998</v>
      </c>
      <c r="G31" s="48">
        <f t="shared" si="8"/>
        <v>100.83611360829889</v>
      </c>
      <c r="H31" s="16"/>
    </row>
    <row r="32" spans="1:8" ht="28.5" x14ac:dyDescent="0.25">
      <c r="A32" s="11" t="s">
        <v>168</v>
      </c>
      <c r="B32" s="11" t="s">
        <v>169</v>
      </c>
      <c r="C32" s="46">
        <v>1249927.97</v>
      </c>
      <c r="D32" s="46">
        <v>569702.89</v>
      </c>
      <c r="E32" s="47">
        <f t="shared" si="7"/>
        <v>45.578857636092422</v>
      </c>
      <c r="F32" s="46">
        <v>247838</v>
      </c>
      <c r="G32" s="48">
        <f>D32/F32*100</f>
        <v>229.86906366255377</v>
      </c>
      <c r="H32" s="16"/>
    </row>
    <row r="33" spans="1:8" ht="128.25" x14ac:dyDescent="0.25">
      <c r="A33" s="11" t="s">
        <v>215</v>
      </c>
      <c r="B33" s="11" t="s">
        <v>204</v>
      </c>
      <c r="C33" s="46">
        <v>0</v>
      </c>
      <c r="D33" s="46"/>
      <c r="E33" s="47"/>
      <c r="F33" s="46">
        <v>-203.3</v>
      </c>
      <c r="G33" s="48"/>
      <c r="H33" s="16"/>
    </row>
    <row r="34" spans="1:8" ht="57" x14ac:dyDescent="0.25">
      <c r="A34" s="11" t="s">
        <v>170</v>
      </c>
      <c r="B34" s="11" t="s">
        <v>171</v>
      </c>
      <c r="C34" s="46">
        <v>0</v>
      </c>
      <c r="D34" s="46">
        <v>-730.58</v>
      </c>
      <c r="E34" s="47"/>
      <c r="F34" s="46">
        <v>-1183.5</v>
      </c>
      <c r="G34" s="50"/>
      <c r="H34" s="16"/>
    </row>
    <row r="35" spans="1:8" x14ac:dyDescent="0.25">
      <c r="D35" s="17"/>
    </row>
    <row r="39" spans="1:8" x14ac:dyDescent="0.25">
      <c r="D39" s="45"/>
    </row>
  </sheetData>
  <mergeCells count="2">
    <mergeCell ref="A1:G1"/>
    <mergeCell ref="A4:B4"/>
  </mergeCell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topLeftCell="A21" workbookViewId="0">
      <selection activeCell="F35" sqref="F35"/>
    </sheetView>
  </sheetViews>
  <sheetFormatPr defaultRowHeight="15" x14ac:dyDescent="0.25"/>
  <cols>
    <col min="2" max="2" width="39.42578125" customWidth="1"/>
    <col min="3" max="3" width="19" customWidth="1"/>
    <col min="4" max="4" width="17.85546875" customWidth="1"/>
    <col min="5" max="5" width="18.42578125" customWidth="1"/>
    <col min="6" max="6" width="18.28515625" customWidth="1"/>
    <col min="7" max="7" width="20" customWidth="1"/>
  </cols>
  <sheetData>
    <row r="1" spans="1:7" ht="66" customHeight="1" x14ac:dyDescent="0.25">
      <c r="A1" s="63" t="s">
        <v>212</v>
      </c>
      <c r="B1" s="63"/>
      <c r="C1" s="63"/>
      <c r="D1" s="63"/>
      <c r="E1" s="63"/>
      <c r="F1" s="63"/>
      <c r="G1" s="63"/>
    </row>
    <row r="2" spans="1:7" x14ac:dyDescent="0.25">
      <c r="A2" s="64"/>
      <c r="B2" s="64"/>
      <c r="C2" s="64"/>
      <c r="D2" s="64"/>
      <c r="E2" s="64"/>
      <c r="F2" s="64"/>
    </row>
    <row r="3" spans="1:7" ht="81" customHeight="1" x14ac:dyDescent="0.25">
      <c r="A3" s="1" t="s">
        <v>0</v>
      </c>
      <c r="B3" s="1" t="s">
        <v>1</v>
      </c>
      <c r="C3" s="43" t="s">
        <v>205</v>
      </c>
      <c r="D3" s="43" t="s">
        <v>210</v>
      </c>
      <c r="E3" s="2" t="s">
        <v>199</v>
      </c>
      <c r="F3" s="1" t="s">
        <v>211</v>
      </c>
      <c r="G3" s="4" t="s">
        <v>2</v>
      </c>
    </row>
    <row r="4" spans="1:7" ht="29.25" customHeight="1" x14ac:dyDescent="0.25">
      <c r="A4" s="65" t="s">
        <v>172</v>
      </c>
      <c r="B4" s="66"/>
      <c r="C4" s="41">
        <f>C5+C12+C15+C19+C25+C29+C32+C39+C42+C46+C52+C57+C60+C62</f>
        <v>9036741.7819999997</v>
      </c>
      <c r="D4" s="41">
        <f>D5+D12+D15+D19+D25+D29+D32+D39+D42+D46+D52+D57+D60+D62</f>
        <v>4189318.8299999996</v>
      </c>
      <c r="E4" s="42">
        <f>D4/C4*100</f>
        <v>46.358731178360898</v>
      </c>
      <c r="F4" s="41">
        <f>F5+F12+F15+F19+F25+F29+F32+F39+F42+F46+F52+F57+F60+F62</f>
        <v>3751276.6999999997</v>
      </c>
      <c r="G4" s="42">
        <f>D4/F4*100</f>
        <v>111.67714794272574</v>
      </c>
    </row>
    <row r="5" spans="1:7" ht="21" customHeight="1" x14ac:dyDescent="0.25">
      <c r="A5" s="1" t="s">
        <v>3</v>
      </c>
      <c r="B5" s="1" t="s">
        <v>4</v>
      </c>
      <c r="C5" s="54">
        <f>C6+C7+C8+C9+C10+C11</f>
        <v>258484.25</v>
      </c>
      <c r="D5" s="54">
        <f>D6+D7+D8+D9+D10+D11</f>
        <v>94652.33</v>
      </c>
      <c r="E5" s="55">
        <f t="shared" ref="E5:E63" si="0">D5/C5*100</f>
        <v>36.618219485326478</v>
      </c>
      <c r="F5" s="54">
        <f>F6+F7+F8+F9+F10+F11</f>
        <v>82423.599999999991</v>
      </c>
      <c r="G5" s="56">
        <f t="shared" ref="G5:G63" si="1">D5/F5*100</f>
        <v>114.83644247521343</v>
      </c>
    </row>
    <row r="6" spans="1:7" ht="75" x14ac:dyDescent="0.25">
      <c r="A6" s="5" t="s">
        <v>5</v>
      </c>
      <c r="B6" s="5" t="s">
        <v>6</v>
      </c>
      <c r="C6" s="57">
        <v>138326.29999999999</v>
      </c>
      <c r="D6" s="57">
        <v>73662.83</v>
      </c>
      <c r="E6" s="58">
        <f t="shared" si="0"/>
        <v>53.252946113645784</v>
      </c>
      <c r="F6" s="57">
        <v>65804.5</v>
      </c>
      <c r="G6" s="58">
        <f t="shared" si="1"/>
        <v>111.94193406226019</v>
      </c>
    </row>
    <row r="7" spans="1:7" x14ac:dyDescent="0.25">
      <c r="A7" s="5" t="s">
        <v>7</v>
      </c>
      <c r="B7" s="5" t="s">
        <v>8</v>
      </c>
      <c r="C7" s="57">
        <v>15.4</v>
      </c>
      <c r="D7" s="57">
        <v>13.05</v>
      </c>
      <c r="E7" s="58">
        <f t="shared" si="0"/>
        <v>84.740259740259745</v>
      </c>
      <c r="F7" s="57"/>
      <c r="G7" s="58" t="e">
        <f t="shared" si="1"/>
        <v>#DIV/0!</v>
      </c>
    </row>
    <row r="8" spans="1:7" ht="60" x14ac:dyDescent="0.25">
      <c r="A8" s="5" t="s">
        <v>9</v>
      </c>
      <c r="B8" s="5" t="s">
        <v>10</v>
      </c>
      <c r="C8" s="57">
        <v>34550.5</v>
      </c>
      <c r="D8" s="57">
        <v>17025.45</v>
      </c>
      <c r="E8" s="58">
        <f t="shared" si="0"/>
        <v>49.277000332846129</v>
      </c>
      <c r="F8" s="57">
        <v>12939.4</v>
      </c>
      <c r="G8" s="58">
        <f t="shared" si="1"/>
        <v>131.57835757453981</v>
      </c>
    </row>
    <row r="9" spans="1:7" ht="30" x14ac:dyDescent="0.25">
      <c r="A9" s="5" t="s">
        <v>11</v>
      </c>
      <c r="B9" s="5" t="s">
        <v>12</v>
      </c>
      <c r="C9" s="57"/>
      <c r="D9" s="57"/>
      <c r="E9" s="58" t="e">
        <f t="shared" si="0"/>
        <v>#DIV/0!</v>
      </c>
      <c r="F9" s="57"/>
      <c r="G9" s="58" t="e">
        <f t="shared" si="1"/>
        <v>#DIV/0!</v>
      </c>
    </row>
    <row r="10" spans="1:7" x14ac:dyDescent="0.25">
      <c r="A10" s="5" t="s">
        <v>13</v>
      </c>
      <c r="B10" s="5" t="s">
        <v>14</v>
      </c>
      <c r="C10" s="57">
        <v>73096.55</v>
      </c>
      <c r="D10" s="57">
        <v>0</v>
      </c>
      <c r="E10" s="58">
        <v>0</v>
      </c>
      <c r="F10" s="57"/>
      <c r="G10" s="58"/>
    </row>
    <row r="11" spans="1:7" x14ac:dyDescent="0.25">
      <c r="A11" s="5" t="s">
        <v>15</v>
      </c>
      <c r="B11" s="5" t="s">
        <v>16</v>
      </c>
      <c r="C11" s="57">
        <v>12495.5</v>
      </c>
      <c r="D11" s="57">
        <v>3951</v>
      </c>
      <c r="E11" s="58">
        <f t="shared" si="0"/>
        <v>31.619382977872036</v>
      </c>
      <c r="F11" s="57">
        <v>3679.7</v>
      </c>
      <c r="G11" s="58">
        <f t="shared" si="1"/>
        <v>107.37288365899393</v>
      </c>
    </row>
    <row r="12" spans="1:7" x14ac:dyDescent="0.25">
      <c r="A12" s="1" t="s">
        <v>17</v>
      </c>
      <c r="B12" s="1" t="s">
        <v>18</v>
      </c>
      <c r="C12" s="54">
        <f>C13+C14</f>
        <v>300</v>
      </c>
      <c r="D12" s="54">
        <f>D13+D14</f>
        <v>48.61</v>
      </c>
      <c r="E12" s="56">
        <f t="shared" si="0"/>
        <v>16.203333333333333</v>
      </c>
      <c r="F12" s="54">
        <f>F13+F14</f>
        <v>49.6</v>
      </c>
      <c r="G12" s="56">
        <f t="shared" si="1"/>
        <v>98.004032258064512</v>
      </c>
    </row>
    <row r="13" spans="1:7" ht="30" hidden="1" x14ac:dyDescent="0.25">
      <c r="A13" s="5" t="s">
        <v>111</v>
      </c>
      <c r="B13" s="5" t="s">
        <v>112</v>
      </c>
      <c r="C13" s="57"/>
      <c r="D13" s="57"/>
      <c r="E13" s="58">
        <v>0</v>
      </c>
      <c r="F13" s="57">
        <v>0</v>
      </c>
      <c r="G13" s="58">
        <v>0</v>
      </c>
    </row>
    <row r="14" spans="1:7" x14ac:dyDescent="0.25">
      <c r="A14" s="5" t="s">
        <v>19</v>
      </c>
      <c r="B14" s="5" t="s">
        <v>20</v>
      </c>
      <c r="C14" s="57">
        <v>300</v>
      </c>
      <c r="D14" s="57">
        <v>48.61</v>
      </c>
      <c r="E14" s="58">
        <f t="shared" si="0"/>
        <v>16.203333333333333</v>
      </c>
      <c r="F14" s="57">
        <v>49.6</v>
      </c>
      <c r="G14" s="58">
        <f t="shared" si="1"/>
        <v>98.004032258064512</v>
      </c>
    </row>
    <row r="15" spans="1:7" ht="28.5" x14ac:dyDescent="0.25">
      <c r="A15" s="1" t="s">
        <v>21</v>
      </c>
      <c r="B15" s="1" t="s">
        <v>22</v>
      </c>
      <c r="C15" s="54">
        <f>C16+C17+C18</f>
        <v>85076.5</v>
      </c>
      <c r="D15" s="54">
        <f>D16+D17+D18</f>
        <v>47939.45</v>
      </c>
      <c r="E15" s="56">
        <f t="shared" si="0"/>
        <v>56.348639165927125</v>
      </c>
      <c r="F15" s="54">
        <f>F16+F17+F18</f>
        <v>6560.5999999999995</v>
      </c>
      <c r="G15" s="56">
        <f t="shared" si="1"/>
        <v>730.71746486601842</v>
      </c>
    </row>
    <row r="16" spans="1:7" x14ac:dyDescent="0.25">
      <c r="A16" s="5" t="s">
        <v>23</v>
      </c>
      <c r="B16" s="5" t="s">
        <v>24</v>
      </c>
      <c r="C16" s="57">
        <v>2606</v>
      </c>
      <c r="D16" s="57">
        <v>1431.5</v>
      </c>
      <c r="E16" s="58">
        <f t="shared" si="0"/>
        <v>54.930928626247123</v>
      </c>
      <c r="F16" s="57">
        <v>1128.2</v>
      </c>
      <c r="G16" s="58">
        <f t="shared" si="1"/>
        <v>126.88353128877858</v>
      </c>
    </row>
    <row r="17" spans="1:7" ht="60" x14ac:dyDescent="0.25">
      <c r="A17" s="5" t="s">
        <v>25</v>
      </c>
      <c r="B17" s="5" t="s">
        <v>26</v>
      </c>
      <c r="C17" s="57">
        <v>69852.5</v>
      </c>
      <c r="D17" s="57">
        <v>40723.1</v>
      </c>
      <c r="E17" s="58">
        <f t="shared" si="0"/>
        <v>58.2987008339</v>
      </c>
      <c r="F17" s="57"/>
      <c r="G17" s="58" t="e">
        <f t="shared" si="1"/>
        <v>#DIV/0!</v>
      </c>
    </row>
    <row r="18" spans="1:7" ht="45" x14ac:dyDescent="0.25">
      <c r="A18" s="5" t="s">
        <v>27</v>
      </c>
      <c r="B18" s="5" t="s">
        <v>28</v>
      </c>
      <c r="C18" s="57">
        <v>12618</v>
      </c>
      <c r="D18" s="57">
        <v>5784.85</v>
      </c>
      <c r="E18" s="58">
        <f t="shared" si="0"/>
        <v>45.846013631320339</v>
      </c>
      <c r="F18" s="57">
        <v>5432.4</v>
      </c>
      <c r="G18" s="58">
        <f t="shared" si="1"/>
        <v>106.48792430601577</v>
      </c>
    </row>
    <row r="19" spans="1:7" x14ac:dyDescent="0.25">
      <c r="A19" s="1" t="s">
        <v>29</v>
      </c>
      <c r="B19" s="1" t="s">
        <v>30</v>
      </c>
      <c r="C19" s="54">
        <f>C20+C21+C22+C23+C24</f>
        <v>1007798.54</v>
      </c>
      <c r="D19" s="54">
        <f>D20+D21+D22+D23+D24</f>
        <v>644655.37000000011</v>
      </c>
      <c r="E19" s="56">
        <f t="shared" si="0"/>
        <v>63.966690207747277</v>
      </c>
      <c r="F19" s="54">
        <f>F20+F21+F22+F23+F24</f>
        <v>368089.4</v>
      </c>
      <c r="G19" s="56">
        <f t="shared" si="1"/>
        <v>175.13554315880873</v>
      </c>
    </row>
    <row r="20" spans="1:7" hidden="1" x14ac:dyDescent="0.25">
      <c r="A20" s="5" t="s">
        <v>113</v>
      </c>
      <c r="B20" s="5" t="s">
        <v>114</v>
      </c>
      <c r="C20" s="57"/>
      <c r="D20" s="57"/>
      <c r="E20" s="57">
        <v>0</v>
      </c>
      <c r="F20" s="57">
        <v>0</v>
      </c>
      <c r="G20" s="58">
        <v>0</v>
      </c>
    </row>
    <row r="21" spans="1:7" x14ac:dyDescent="0.25">
      <c r="A21" s="5" t="s">
        <v>31</v>
      </c>
      <c r="B21" s="5" t="s">
        <v>32</v>
      </c>
      <c r="C21" s="57">
        <v>536.29999999999995</v>
      </c>
      <c r="D21" s="57">
        <v>363.06</v>
      </c>
      <c r="E21" s="58">
        <f t="shared" si="0"/>
        <v>67.69718441170987</v>
      </c>
      <c r="F21" s="57"/>
      <c r="G21" s="58" t="e">
        <f t="shared" si="1"/>
        <v>#DIV/0!</v>
      </c>
    </row>
    <row r="22" spans="1:7" hidden="1" x14ac:dyDescent="0.25">
      <c r="A22" s="5" t="s">
        <v>33</v>
      </c>
      <c r="B22" s="5" t="s">
        <v>34</v>
      </c>
      <c r="C22" s="57"/>
      <c r="D22" s="57"/>
      <c r="E22" s="58" t="e">
        <f t="shared" si="0"/>
        <v>#DIV/0!</v>
      </c>
      <c r="F22" s="57"/>
      <c r="G22" s="58" t="e">
        <f t="shared" si="1"/>
        <v>#DIV/0!</v>
      </c>
    </row>
    <row r="23" spans="1:7" x14ac:dyDescent="0.25">
      <c r="A23" s="5" t="s">
        <v>35</v>
      </c>
      <c r="B23" s="5" t="s">
        <v>36</v>
      </c>
      <c r="C23" s="57">
        <v>747955.59</v>
      </c>
      <c r="D23" s="57">
        <v>526622.9</v>
      </c>
      <c r="E23" s="58">
        <f t="shared" si="0"/>
        <v>70.408311274202788</v>
      </c>
      <c r="F23" s="57">
        <v>263316</v>
      </c>
      <c r="G23" s="58">
        <f t="shared" si="1"/>
        <v>199.99654407631894</v>
      </c>
    </row>
    <row r="24" spans="1:7" ht="30" x14ac:dyDescent="0.25">
      <c r="A24" s="5" t="s">
        <v>37</v>
      </c>
      <c r="B24" s="5" t="s">
        <v>38</v>
      </c>
      <c r="C24" s="57">
        <v>259306.65</v>
      </c>
      <c r="D24" s="57">
        <v>117669.41</v>
      </c>
      <c r="E24" s="58">
        <f t="shared" si="0"/>
        <v>45.378477567004168</v>
      </c>
      <c r="F24" s="57">
        <v>104773.4</v>
      </c>
      <c r="G24" s="58">
        <f t="shared" si="1"/>
        <v>112.30847715164347</v>
      </c>
    </row>
    <row r="25" spans="1:7" x14ac:dyDescent="0.25">
      <c r="A25" s="1" t="s">
        <v>39</v>
      </c>
      <c r="B25" s="1" t="s">
        <v>40</v>
      </c>
      <c r="C25" s="54">
        <f>C26+C27+C28</f>
        <v>621934.12</v>
      </c>
      <c r="D25" s="54">
        <f>D26+D27+D28</f>
        <v>91268.96</v>
      </c>
      <c r="E25" s="56">
        <f t="shared" si="0"/>
        <v>14.675020563271238</v>
      </c>
      <c r="F25" s="54">
        <f>F26+F27+F28</f>
        <v>202122.40000000002</v>
      </c>
      <c r="G25" s="56">
        <f t="shared" si="1"/>
        <v>45.155292040862363</v>
      </c>
    </row>
    <row r="26" spans="1:7" x14ac:dyDescent="0.25">
      <c r="A26" s="5" t="s">
        <v>41</v>
      </c>
      <c r="B26" s="5" t="s">
        <v>42</v>
      </c>
      <c r="C26" s="57">
        <v>5915.05</v>
      </c>
      <c r="D26" s="57">
        <v>1246.6099999999999</v>
      </c>
      <c r="E26" s="58">
        <f t="shared" si="0"/>
        <v>21.075223370892889</v>
      </c>
      <c r="F26" s="57">
        <v>1861.9</v>
      </c>
      <c r="G26" s="58">
        <f t="shared" si="1"/>
        <v>66.953649497824799</v>
      </c>
    </row>
    <row r="27" spans="1:7" x14ac:dyDescent="0.25">
      <c r="A27" s="5" t="s">
        <v>43</v>
      </c>
      <c r="B27" s="5" t="s">
        <v>44</v>
      </c>
      <c r="C27" s="57">
        <v>7434.79</v>
      </c>
      <c r="D27" s="57">
        <v>180.24</v>
      </c>
      <c r="E27" s="58">
        <f t="shared" si="0"/>
        <v>2.4242782916531604</v>
      </c>
      <c r="F27" s="57">
        <v>236.3</v>
      </c>
      <c r="G27" s="58">
        <f t="shared" si="1"/>
        <v>76.275920440118497</v>
      </c>
    </row>
    <row r="28" spans="1:7" x14ac:dyDescent="0.25">
      <c r="A28" s="5" t="s">
        <v>45</v>
      </c>
      <c r="B28" s="5" t="s">
        <v>46</v>
      </c>
      <c r="C28" s="57">
        <v>608584.28</v>
      </c>
      <c r="D28" s="57">
        <v>89842.11</v>
      </c>
      <c r="E28" s="58">
        <f t="shared" si="0"/>
        <v>14.762476283482052</v>
      </c>
      <c r="F28" s="57">
        <v>200024.2</v>
      </c>
      <c r="G28" s="58">
        <f t="shared" si="1"/>
        <v>44.915620209954596</v>
      </c>
    </row>
    <row r="29" spans="1:7" x14ac:dyDescent="0.25">
      <c r="A29" s="1" t="s">
        <v>47</v>
      </c>
      <c r="B29" s="1" t="s">
        <v>48</v>
      </c>
      <c r="C29" s="54">
        <f>C30+C31</f>
        <v>1549</v>
      </c>
      <c r="D29" s="54">
        <f>D30+D31</f>
        <v>585</v>
      </c>
      <c r="E29" s="56">
        <f t="shared" si="0"/>
        <v>37.76630083925113</v>
      </c>
      <c r="F29" s="54">
        <f>F30+F31</f>
        <v>692.7</v>
      </c>
      <c r="G29" s="56">
        <f t="shared" si="1"/>
        <v>84.452143785188383</v>
      </c>
    </row>
    <row r="30" spans="1:7" ht="30" x14ac:dyDescent="0.25">
      <c r="A30" s="5" t="s">
        <v>49</v>
      </c>
      <c r="B30" s="5" t="s">
        <v>50</v>
      </c>
      <c r="C30" s="57"/>
      <c r="D30" s="57"/>
      <c r="E30" s="58">
        <v>0</v>
      </c>
      <c r="F30" s="57"/>
      <c r="G30" s="58"/>
    </row>
    <row r="31" spans="1:7" ht="30" x14ac:dyDescent="0.25">
      <c r="A31" s="5" t="s">
        <v>51</v>
      </c>
      <c r="B31" s="5" t="s">
        <v>52</v>
      </c>
      <c r="C31" s="57">
        <v>1549</v>
      </c>
      <c r="D31" s="57">
        <v>585</v>
      </c>
      <c r="E31" s="58">
        <f t="shared" si="0"/>
        <v>37.76630083925113</v>
      </c>
      <c r="F31" s="57">
        <v>692.7</v>
      </c>
      <c r="G31" s="58">
        <f t="shared" si="1"/>
        <v>84.452143785188383</v>
      </c>
    </row>
    <row r="32" spans="1:7" x14ac:dyDescent="0.25">
      <c r="A32" s="1" t="s">
        <v>53</v>
      </c>
      <c r="B32" s="1" t="s">
        <v>54</v>
      </c>
      <c r="C32" s="54">
        <f>C33+C34+C35+C37+C38+C36</f>
        <v>5102219.6899999995</v>
      </c>
      <c r="D32" s="54">
        <f>D33+D34+D35+D37+D38+D36</f>
        <v>2409280.5299999998</v>
      </c>
      <c r="E32" s="56">
        <f t="shared" si="0"/>
        <v>47.220242882171938</v>
      </c>
      <c r="F32" s="54">
        <f>F33+F34+F35+F37+F38+F36</f>
        <v>2249053.6999999997</v>
      </c>
      <c r="G32" s="56">
        <f t="shared" si="1"/>
        <v>107.12418871990475</v>
      </c>
    </row>
    <row r="33" spans="1:7" x14ac:dyDescent="0.25">
      <c r="A33" s="5" t="s">
        <v>55</v>
      </c>
      <c r="B33" s="5" t="s">
        <v>56</v>
      </c>
      <c r="C33" s="57">
        <v>1230151.49</v>
      </c>
      <c r="D33" s="57">
        <v>566328.99</v>
      </c>
      <c r="E33" s="59">
        <f>D33/C33*100</f>
        <v>46.037337238846895</v>
      </c>
      <c r="F33" s="57">
        <v>527589.6</v>
      </c>
      <c r="G33" s="58">
        <f t="shared" si="1"/>
        <v>107.34271297235578</v>
      </c>
    </row>
    <row r="34" spans="1:7" x14ac:dyDescent="0.25">
      <c r="A34" s="5" t="s">
        <v>57</v>
      </c>
      <c r="B34" s="5" t="s">
        <v>58</v>
      </c>
      <c r="C34" s="57">
        <v>3278459.66</v>
      </c>
      <c r="D34" s="57">
        <v>1606127.55</v>
      </c>
      <c r="E34" s="58">
        <f t="shared" si="0"/>
        <v>48.990309979900744</v>
      </c>
      <c r="F34" s="57">
        <v>1514765.2</v>
      </c>
      <c r="G34" s="58">
        <f t="shared" si="1"/>
        <v>106.03145292749004</v>
      </c>
    </row>
    <row r="35" spans="1:7" x14ac:dyDescent="0.25">
      <c r="A35" s="5" t="s">
        <v>59</v>
      </c>
      <c r="B35" s="5" t="s">
        <v>60</v>
      </c>
      <c r="C35" s="57">
        <v>284432.59999999998</v>
      </c>
      <c r="D35" s="57">
        <v>168288.5</v>
      </c>
      <c r="E35" s="59">
        <f t="shared" si="0"/>
        <v>59.166389506688056</v>
      </c>
      <c r="F35" s="57">
        <v>155969.70000000001</v>
      </c>
      <c r="G35" s="58">
        <f t="shared" si="1"/>
        <v>107.89820074027199</v>
      </c>
    </row>
    <row r="36" spans="1:7" ht="45" x14ac:dyDescent="0.25">
      <c r="A36" s="5" t="s">
        <v>202</v>
      </c>
      <c r="B36" s="5" t="s">
        <v>203</v>
      </c>
      <c r="C36" s="57">
        <v>437.5</v>
      </c>
      <c r="D36" s="57">
        <v>61.8</v>
      </c>
      <c r="E36" s="59">
        <f t="shared" si="0"/>
        <v>14.125714285714286</v>
      </c>
      <c r="F36" s="57"/>
      <c r="G36" s="58" t="e">
        <f t="shared" si="1"/>
        <v>#DIV/0!</v>
      </c>
    </row>
    <row r="37" spans="1:7" x14ac:dyDescent="0.25">
      <c r="A37" s="5" t="s">
        <v>61</v>
      </c>
      <c r="B37" s="5" t="s">
        <v>62</v>
      </c>
      <c r="C37" s="57">
        <v>6892.35</v>
      </c>
      <c r="D37" s="57">
        <v>2271.56</v>
      </c>
      <c r="E37" s="58">
        <f t="shared" si="0"/>
        <v>32.957699478407214</v>
      </c>
      <c r="F37" s="57">
        <v>1249.4000000000001</v>
      </c>
      <c r="G37" s="58">
        <f t="shared" si="1"/>
        <v>181.81206979350085</v>
      </c>
    </row>
    <row r="38" spans="1:7" x14ac:dyDescent="0.25">
      <c r="A38" s="5" t="s">
        <v>63</v>
      </c>
      <c r="B38" s="5" t="s">
        <v>64</v>
      </c>
      <c r="C38" s="57">
        <v>301846.09000000003</v>
      </c>
      <c r="D38" s="57">
        <v>66202.13</v>
      </c>
      <c r="E38" s="58">
        <f t="shared" si="0"/>
        <v>21.932412641157619</v>
      </c>
      <c r="F38" s="57">
        <v>49479.8</v>
      </c>
      <c r="G38" s="58">
        <f t="shared" si="1"/>
        <v>133.79627646029289</v>
      </c>
    </row>
    <row r="39" spans="1:7" x14ac:dyDescent="0.25">
      <c r="A39" s="1" t="s">
        <v>65</v>
      </c>
      <c r="B39" s="1" t="s">
        <v>66</v>
      </c>
      <c r="C39" s="54">
        <f>C40+C41</f>
        <v>401749.2</v>
      </c>
      <c r="D39" s="54">
        <f>D40+D41</f>
        <v>222319.96000000002</v>
      </c>
      <c r="E39" s="56">
        <f t="shared" si="0"/>
        <v>55.337996939384084</v>
      </c>
      <c r="F39" s="54">
        <f>F40+F41</f>
        <v>154801.60000000001</v>
      </c>
      <c r="G39" s="56">
        <f t="shared" si="1"/>
        <v>143.6160608159089</v>
      </c>
    </row>
    <row r="40" spans="1:7" x14ac:dyDescent="0.25">
      <c r="A40" s="5" t="s">
        <v>67</v>
      </c>
      <c r="B40" s="5" t="s">
        <v>68</v>
      </c>
      <c r="C40" s="57">
        <v>385560.7</v>
      </c>
      <c r="D40" s="57">
        <v>214359.54</v>
      </c>
      <c r="E40" s="58">
        <f t="shared" si="0"/>
        <v>55.596833390955048</v>
      </c>
      <c r="F40" s="57">
        <v>140521.70000000001</v>
      </c>
      <c r="G40" s="58">
        <f t="shared" si="1"/>
        <v>152.5455072063603</v>
      </c>
    </row>
    <row r="41" spans="1:7" ht="30" x14ac:dyDescent="0.25">
      <c r="A41" s="5" t="s">
        <v>69</v>
      </c>
      <c r="B41" s="5" t="s">
        <v>70</v>
      </c>
      <c r="C41" s="57">
        <v>16188.5</v>
      </c>
      <c r="D41" s="57">
        <v>7960.42</v>
      </c>
      <c r="E41" s="58">
        <f t="shared" si="0"/>
        <v>49.173302035395501</v>
      </c>
      <c r="F41" s="57">
        <v>14279.9</v>
      </c>
      <c r="G41" s="58">
        <f t="shared" si="1"/>
        <v>55.745628470787608</v>
      </c>
    </row>
    <row r="42" spans="1:7" ht="23.25" customHeight="1" x14ac:dyDescent="0.25">
      <c r="A42" s="1" t="s">
        <v>71</v>
      </c>
      <c r="B42" s="1" t="s">
        <v>72</v>
      </c>
      <c r="C42" s="54">
        <f>C43+C44+C45</f>
        <v>11808.7</v>
      </c>
      <c r="D42" s="54">
        <f>D43+D44+D45</f>
        <v>3965</v>
      </c>
      <c r="E42" s="56">
        <f t="shared" si="0"/>
        <v>33.576939036473107</v>
      </c>
      <c r="F42" s="54">
        <f>F43+F44+F45</f>
        <v>1765</v>
      </c>
      <c r="G42" s="56">
        <f t="shared" si="1"/>
        <v>224.64589235127477</v>
      </c>
    </row>
    <row r="43" spans="1:7" x14ac:dyDescent="0.25">
      <c r="A43" s="5" t="s">
        <v>73</v>
      </c>
      <c r="B43" s="5" t="s">
        <v>74</v>
      </c>
      <c r="C43" s="57">
        <v>5455.3</v>
      </c>
      <c r="D43" s="57">
        <v>1790.29</v>
      </c>
      <c r="E43" s="58">
        <f t="shared" si="0"/>
        <v>32.817443586970469</v>
      </c>
      <c r="F43" s="57">
        <v>1765</v>
      </c>
      <c r="G43" s="58">
        <f t="shared" si="1"/>
        <v>101.4328611898017</v>
      </c>
    </row>
    <row r="44" spans="1:7" x14ac:dyDescent="0.25">
      <c r="A44" s="5" t="s">
        <v>75</v>
      </c>
      <c r="B44" s="5" t="s">
        <v>76</v>
      </c>
      <c r="C44" s="57">
        <v>3203.6</v>
      </c>
      <c r="D44" s="57">
        <v>674.71</v>
      </c>
      <c r="E44" s="58">
        <f t="shared" si="0"/>
        <v>21.060993881882883</v>
      </c>
      <c r="F44" s="57"/>
      <c r="G44" s="58">
        <v>0</v>
      </c>
    </row>
    <row r="45" spans="1:7" ht="30" x14ac:dyDescent="0.25">
      <c r="A45" s="5" t="s">
        <v>77</v>
      </c>
      <c r="B45" s="5" t="s">
        <v>78</v>
      </c>
      <c r="C45" s="57">
        <v>3149.8</v>
      </c>
      <c r="D45" s="57">
        <v>1500</v>
      </c>
      <c r="E45" s="58">
        <f t="shared" si="0"/>
        <v>47.622071242618574</v>
      </c>
      <c r="F45" s="57"/>
      <c r="G45" s="58" t="e">
        <f t="shared" si="1"/>
        <v>#DIV/0!</v>
      </c>
    </row>
    <row r="46" spans="1:7" x14ac:dyDescent="0.25">
      <c r="A46" s="1" t="s">
        <v>79</v>
      </c>
      <c r="B46" s="1" t="s">
        <v>80</v>
      </c>
      <c r="C46" s="54">
        <f>C47+C48+C49+C50+C51</f>
        <v>1150909.0719999999</v>
      </c>
      <c r="D46" s="54">
        <f>D47+D48+D49+D50+D51</f>
        <v>492680.36</v>
      </c>
      <c r="E46" s="56">
        <f t="shared" si="0"/>
        <v>42.807930877097128</v>
      </c>
      <c r="F46" s="54">
        <f>F47+F48+F49+F50+F51</f>
        <v>517412.39999999997</v>
      </c>
      <c r="G46" s="56">
        <f t="shared" si="1"/>
        <v>95.220052708439155</v>
      </c>
    </row>
    <row r="47" spans="1:7" x14ac:dyDescent="0.25">
      <c r="A47" s="5" t="s">
        <v>81</v>
      </c>
      <c r="B47" s="5" t="s">
        <v>82</v>
      </c>
      <c r="C47" s="57">
        <v>11020</v>
      </c>
      <c r="D47" s="57">
        <v>4301.53</v>
      </c>
      <c r="E47" s="58">
        <f t="shared" si="0"/>
        <v>39.033847549909254</v>
      </c>
      <c r="F47" s="57">
        <v>4379.6000000000004</v>
      </c>
      <c r="G47" s="58">
        <f t="shared" si="1"/>
        <v>98.21741711571832</v>
      </c>
    </row>
    <row r="48" spans="1:7" x14ac:dyDescent="0.25">
      <c r="A48" s="5" t="s">
        <v>83</v>
      </c>
      <c r="B48" s="5" t="s">
        <v>84</v>
      </c>
      <c r="C48" s="57">
        <v>75263.100000000006</v>
      </c>
      <c r="D48" s="57">
        <v>32337.86</v>
      </c>
      <c r="E48" s="58">
        <f t="shared" si="0"/>
        <v>42.966420463680073</v>
      </c>
      <c r="F48" s="57">
        <v>35982.199999999997</v>
      </c>
      <c r="G48" s="58">
        <f t="shared" si="1"/>
        <v>89.87182551372625</v>
      </c>
    </row>
    <row r="49" spans="1:7" x14ac:dyDescent="0.25">
      <c r="A49" s="5" t="s">
        <v>85</v>
      </c>
      <c r="B49" s="5" t="s">
        <v>86</v>
      </c>
      <c r="C49" s="57">
        <v>692730.52</v>
      </c>
      <c r="D49" s="57">
        <v>351053.22</v>
      </c>
      <c r="E49" s="58">
        <f t="shared" si="0"/>
        <v>50.676736460232753</v>
      </c>
      <c r="F49" s="57">
        <v>317717</v>
      </c>
      <c r="G49" s="58">
        <f t="shared" si="1"/>
        <v>110.49242564924128</v>
      </c>
    </row>
    <row r="50" spans="1:7" x14ac:dyDescent="0.25">
      <c r="A50" s="5" t="s">
        <v>87</v>
      </c>
      <c r="B50" s="5" t="s">
        <v>88</v>
      </c>
      <c r="C50" s="57">
        <v>341813.652</v>
      </c>
      <c r="D50" s="57">
        <v>91984.97</v>
      </c>
      <c r="E50" s="58">
        <f t="shared" si="0"/>
        <v>26.910853168614814</v>
      </c>
      <c r="F50" s="57">
        <v>147954.29999999999</v>
      </c>
      <c r="G50" s="58">
        <f t="shared" si="1"/>
        <v>62.171204216437104</v>
      </c>
    </row>
    <row r="51" spans="1:7" ht="30" x14ac:dyDescent="0.25">
      <c r="A51" s="5" t="s">
        <v>89</v>
      </c>
      <c r="B51" s="5" t="s">
        <v>90</v>
      </c>
      <c r="C51" s="57">
        <v>30081.8</v>
      </c>
      <c r="D51" s="57">
        <v>13002.78</v>
      </c>
      <c r="E51" s="58">
        <f t="shared" si="0"/>
        <v>43.224740540792112</v>
      </c>
      <c r="F51" s="57">
        <v>11379.3</v>
      </c>
      <c r="G51" s="58">
        <f t="shared" si="1"/>
        <v>114.26695842450766</v>
      </c>
    </row>
    <row r="52" spans="1:7" x14ac:dyDescent="0.25">
      <c r="A52" s="1" t="s">
        <v>91</v>
      </c>
      <c r="B52" s="6" t="s">
        <v>92</v>
      </c>
      <c r="C52" s="54">
        <f>C53+C55+C56+C54</f>
        <v>160369.68</v>
      </c>
      <c r="D52" s="54">
        <f>D53+D55+D56+D54</f>
        <v>67287.94</v>
      </c>
      <c r="E52" s="55">
        <f t="shared" si="0"/>
        <v>41.958018498259776</v>
      </c>
      <c r="F52" s="54">
        <f>F53+F55+F56+F54</f>
        <v>79413.600000000006</v>
      </c>
      <c r="G52" s="56">
        <f t="shared" si="1"/>
        <v>84.73100325385073</v>
      </c>
    </row>
    <row r="53" spans="1:7" x14ac:dyDescent="0.25">
      <c r="A53" s="5" t="s">
        <v>115</v>
      </c>
      <c r="B53" s="7" t="s">
        <v>116</v>
      </c>
      <c r="C53" s="57"/>
      <c r="D53" s="57"/>
      <c r="E53" s="58" t="e">
        <f t="shared" si="0"/>
        <v>#DIV/0!</v>
      </c>
      <c r="F53" s="57"/>
      <c r="G53" s="58" t="e">
        <f>D53/F53*100</f>
        <v>#DIV/0!</v>
      </c>
    </row>
    <row r="54" spans="1:7" x14ac:dyDescent="0.25">
      <c r="A54" s="5" t="s">
        <v>93</v>
      </c>
      <c r="B54" s="7" t="s">
        <v>94</v>
      </c>
      <c r="C54" s="57">
        <v>119029.45</v>
      </c>
      <c r="D54" s="57">
        <v>54960.480000000003</v>
      </c>
      <c r="E54" s="58"/>
      <c r="F54" s="57">
        <v>76926</v>
      </c>
      <c r="G54" s="58"/>
    </row>
    <row r="55" spans="1:7" x14ac:dyDescent="0.25">
      <c r="A55" s="5" t="s">
        <v>206</v>
      </c>
      <c r="B55" s="5" t="s">
        <v>207</v>
      </c>
      <c r="C55" s="57">
        <v>22008.16</v>
      </c>
      <c r="D55" s="57">
        <v>11069.08</v>
      </c>
      <c r="E55" s="58">
        <f t="shared" si="0"/>
        <v>50.295344999309343</v>
      </c>
      <c r="F55" s="57"/>
      <c r="G55" s="58" t="e">
        <f t="shared" si="1"/>
        <v>#DIV/0!</v>
      </c>
    </row>
    <row r="56" spans="1:7" ht="30" x14ac:dyDescent="0.25">
      <c r="A56" s="5" t="s">
        <v>95</v>
      </c>
      <c r="B56" s="5" t="s">
        <v>96</v>
      </c>
      <c r="C56" s="57">
        <v>19332.07</v>
      </c>
      <c r="D56" s="57">
        <v>1258.3800000000001</v>
      </c>
      <c r="E56" s="58">
        <f t="shared" si="0"/>
        <v>6.5092874172295065</v>
      </c>
      <c r="F56" s="57">
        <v>2487.6</v>
      </c>
      <c r="G56" s="58">
        <f t="shared" si="1"/>
        <v>50.586107091172217</v>
      </c>
    </row>
    <row r="57" spans="1:7" x14ac:dyDescent="0.25">
      <c r="A57" s="1" t="s">
        <v>97</v>
      </c>
      <c r="B57" s="6" t="s">
        <v>98</v>
      </c>
      <c r="C57" s="54">
        <f>C58+C59</f>
        <v>3040.2</v>
      </c>
      <c r="D57" s="54">
        <f>D58+D59</f>
        <v>1384.4</v>
      </c>
      <c r="E57" s="56">
        <f t="shared" si="0"/>
        <v>45.536477863298472</v>
      </c>
      <c r="F57" s="54">
        <f>F58+F59</f>
        <v>1501.3</v>
      </c>
      <c r="G57" s="56">
        <f t="shared" si="1"/>
        <v>92.213415040298415</v>
      </c>
    </row>
    <row r="58" spans="1:7" x14ac:dyDescent="0.25">
      <c r="A58" s="5" t="s">
        <v>99</v>
      </c>
      <c r="B58" s="5" t="s">
        <v>100</v>
      </c>
      <c r="C58" s="57">
        <v>2125.1999999999998</v>
      </c>
      <c r="D58" s="57">
        <v>1039.9000000000001</v>
      </c>
      <c r="E58" s="58">
        <f t="shared" si="0"/>
        <v>48.931865236213071</v>
      </c>
      <c r="F58" s="57">
        <v>1251.3</v>
      </c>
      <c r="G58" s="58">
        <f t="shared" si="1"/>
        <v>83.105570206984751</v>
      </c>
    </row>
    <row r="59" spans="1:7" ht="30" x14ac:dyDescent="0.25">
      <c r="A59" s="5" t="s">
        <v>101</v>
      </c>
      <c r="B59" s="5" t="s">
        <v>102</v>
      </c>
      <c r="C59" s="57">
        <v>915</v>
      </c>
      <c r="D59" s="57">
        <v>344.5</v>
      </c>
      <c r="E59" s="58">
        <f t="shared" si="0"/>
        <v>37.650273224043715</v>
      </c>
      <c r="F59" s="57">
        <v>250</v>
      </c>
      <c r="G59" s="58">
        <f t="shared" si="1"/>
        <v>137.79999999999998</v>
      </c>
    </row>
    <row r="60" spans="1:7" ht="28.5" x14ac:dyDescent="0.25">
      <c r="A60" s="1" t="s">
        <v>103</v>
      </c>
      <c r="B60" s="6" t="s">
        <v>104</v>
      </c>
      <c r="C60" s="54">
        <f>C61</f>
        <v>2000</v>
      </c>
      <c r="D60" s="54">
        <v>0</v>
      </c>
      <c r="E60" s="56">
        <v>0</v>
      </c>
      <c r="F60" s="54">
        <v>0</v>
      </c>
      <c r="G60" s="56">
        <v>0</v>
      </c>
    </row>
    <row r="61" spans="1:7" ht="30" x14ac:dyDescent="0.25">
      <c r="A61" s="5" t="s">
        <v>105</v>
      </c>
      <c r="B61" s="5" t="s">
        <v>106</v>
      </c>
      <c r="C61" s="57">
        <v>2000</v>
      </c>
      <c r="D61" s="57">
        <v>0</v>
      </c>
      <c r="E61" s="58">
        <v>0</v>
      </c>
      <c r="F61" s="57"/>
      <c r="G61" s="58">
        <v>0</v>
      </c>
    </row>
    <row r="62" spans="1:7" ht="42.75" x14ac:dyDescent="0.25">
      <c r="A62" s="1" t="s">
        <v>107</v>
      </c>
      <c r="B62" s="6" t="s">
        <v>108</v>
      </c>
      <c r="C62" s="54">
        <f>C63</f>
        <v>229502.83</v>
      </c>
      <c r="D62" s="54">
        <f>D63</f>
        <v>113250.92</v>
      </c>
      <c r="E62" s="56">
        <f t="shared" si="0"/>
        <v>49.346197604622134</v>
      </c>
      <c r="F62" s="54">
        <f>F63</f>
        <v>87390.8</v>
      </c>
      <c r="G62" s="56">
        <f t="shared" si="1"/>
        <v>129.59135286551901</v>
      </c>
    </row>
    <row r="63" spans="1:7" ht="45" x14ac:dyDescent="0.25">
      <c r="A63" s="5" t="s">
        <v>109</v>
      </c>
      <c r="B63" s="5" t="s">
        <v>110</v>
      </c>
      <c r="C63" s="57">
        <v>229502.83</v>
      </c>
      <c r="D63" s="57">
        <v>113250.92</v>
      </c>
      <c r="E63" s="58">
        <f t="shared" si="0"/>
        <v>49.346197604622134</v>
      </c>
      <c r="F63" s="57">
        <v>87390.8</v>
      </c>
      <c r="G63" s="58">
        <f t="shared" si="1"/>
        <v>129.59135286551901</v>
      </c>
    </row>
  </sheetData>
  <mergeCells count="3">
    <mergeCell ref="A1:G1"/>
    <mergeCell ref="A2:F2"/>
    <mergeCell ref="A4:B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opLeftCell="A7" workbookViewId="0">
      <selection activeCell="D6" sqref="D6:D16"/>
    </sheetView>
  </sheetViews>
  <sheetFormatPr defaultRowHeight="15" x14ac:dyDescent="0.25"/>
  <cols>
    <col min="1" max="1" width="24.140625" customWidth="1"/>
    <col min="2" max="2" width="31.5703125" customWidth="1"/>
    <col min="3" max="3" width="36.7109375" customWidth="1"/>
    <col min="4" max="4" width="18.5703125" customWidth="1"/>
    <col min="5" max="5" width="18" customWidth="1"/>
    <col min="6" max="6" width="22.42578125" customWidth="1"/>
    <col min="7" max="7" width="17.5703125" customWidth="1"/>
    <col min="8" max="8" width="21" customWidth="1"/>
  </cols>
  <sheetData>
    <row r="1" spans="1:8" x14ac:dyDescent="0.25">
      <c r="A1" s="67" t="s">
        <v>213</v>
      </c>
      <c r="B1" s="67"/>
      <c r="C1" s="67"/>
      <c r="D1" s="67"/>
      <c r="E1" s="67"/>
      <c r="F1" s="67"/>
      <c r="G1" s="67"/>
      <c r="H1" s="67"/>
    </row>
    <row r="2" spans="1:8" x14ac:dyDescent="0.25">
      <c r="A2" s="67"/>
      <c r="B2" s="67"/>
      <c r="C2" s="67"/>
      <c r="D2" s="67"/>
      <c r="E2" s="67"/>
      <c r="F2" s="67"/>
      <c r="G2" s="67"/>
      <c r="H2" s="67"/>
    </row>
    <row r="3" spans="1:8" x14ac:dyDescent="0.25">
      <c r="A3" s="67"/>
      <c r="B3" s="67"/>
      <c r="C3" s="67"/>
      <c r="D3" s="67"/>
      <c r="E3" s="67"/>
      <c r="F3" s="67"/>
      <c r="G3" s="67"/>
      <c r="H3" s="67"/>
    </row>
    <row r="4" spans="1:8" ht="15.75" x14ac:dyDescent="0.25">
      <c r="A4" s="68"/>
      <c r="B4" s="68"/>
      <c r="C4" s="68"/>
      <c r="D4" s="68"/>
      <c r="E4" s="68"/>
      <c r="F4" s="68"/>
      <c r="G4" s="68"/>
      <c r="H4" s="68"/>
    </row>
    <row r="5" spans="1:8" ht="71.25" x14ac:dyDescent="0.25">
      <c r="A5" s="29" t="s">
        <v>117</v>
      </c>
      <c r="B5" s="29" t="s">
        <v>175</v>
      </c>
      <c r="C5" s="29" t="s">
        <v>176</v>
      </c>
      <c r="D5" s="44" t="s">
        <v>205</v>
      </c>
      <c r="E5" s="44" t="s">
        <v>210</v>
      </c>
      <c r="F5" s="29" t="s">
        <v>199</v>
      </c>
      <c r="G5" s="29" t="s">
        <v>211</v>
      </c>
      <c r="H5" s="29" t="s">
        <v>177</v>
      </c>
    </row>
    <row r="6" spans="1:8" ht="26.25" customHeight="1" x14ac:dyDescent="0.25">
      <c r="A6" s="69" t="s">
        <v>198</v>
      </c>
      <c r="B6" s="70"/>
      <c r="C6" s="71"/>
      <c r="D6" s="52">
        <f>D7+D10+D13</f>
        <v>210000</v>
      </c>
      <c r="E6" s="35">
        <f>E7+E10+E13</f>
        <v>52572.999999999956</v>
      </c>
      <c r="F6" s="37">
        <f t="shared" ref="F6:F16" si="0">E6/D6*100</f>
        <v>25.034761904761883</v>
      </c>
      <c r="G6" s="52">
        <f>G7+G10+G13</f>
        <v>-18941.100000000093</v>
      </c>
      <c r="H6" s="37">
        <f>E6/G6*100</f>
        <v>-277.56043735580135</v>
      </c>
    </row>
    <row r="7" spans="1:8" ht="28.5" x14ac:dyDescent="0.25">
      <c r="A7" s="29" t="s">
        <v>178</v>
      </c>
      <c r="B7" s="29">
        <v>861</v>
      </c>
      <c r="C7" s="29" t="s">
        <v>179</v>
      </c>
      <c r="D7" s="52">
        <f>D8+D9</f>
        <v>0</v>
      </c>
      <c r="E7" s="30">
        <f>E8+E9</f>
        <v>0</v>
      </c>
      <c r="F7" s="36">
        <v>0</v>
      </c>
      <c r="G7" s="52">
        <f>G8+G9</f>
        <v>0</v>
      </c>
      <c r="H7" s="36">
        <v>0</v>
      </c>
    </row>
    <row r="8" spans="1:8" ht="45" x14ac:dyDescent="0.25">
      <c r="A8" s="31" t="s">
        <v>180</v>
      </c>
      <c r="B8" s="31">
        <v>861</v>
      </c>
      <c r="C8" s="32" t="s">
        <v>181</v>
      </c>
      <c r="D8" s="53">
        <v>30000</v>
      </c>
      <c r="E8" s="33">
        <v>0</v>
      </c>
      <c r="F8" s="36">
        <f t="shared" si="0"/>
        <v>0</v>
      </c>
      <c r="G8" s="53">
        <v>0</v>
      </c>
      <c r="H8" s="36">
        <v>0</v>
      </c>
    </row>
    <row r="9" spans="1:8" ht="60" x14ac:dyDescent="0.25">
      <c r="A9" s="31" t="s">
        <v>182</v>
      </c>
      <c r="B9" s="31">
        <v>861</v>
      </c>
      <c r="C9" s="32" t="s">
        <v>183</v>
      </c>
      <c r="D9" s="53">
        <v>-30000</v>
      </c>
      <c r="E9" s="33">
        <v>0</v>
      </c>
      <c r="F9" s="36">
        <f t="shared" si="0"/>
        <v>0</v>
      </c>
      <c r="G9" s="53">
        <v>0</v>
      </c>
      <c r="H9" s="36">
        <v>0</v>
      </c>
    </row>
    <row r="10" spans="1:8" ht="28.5" x14ac:dyDescent="0.25">
      <c r="A10" s="29" t="s">
        <v>184</v>
      </c>
      <c r="B10" s="29">
        <v>861</v>
      </c>
      <c r="C10" s="34" t="s">
        <v>185</v>
      </c>
      <c r="D10" s="52">
        <f>D11+D12</f>
        <v>210000</v>
      </c>
      <c r="E10" s="30">
        <f>E11+E12</f>
        <v>79256.199999999953</v>
      </c>
      <c r="F10" s="37">
        <f t="shared" si="0"/>
        <v>37.741047619047599</v>
      </c>
      <c r="G10" s="52">
        <f>G11+G12</f>
        <v>4778.8999999999069</v>
      </c>
      <c r="H10" s="37">
        <f>E10/G10*100</f>
        <v>1658.4611521480151</v>
      </c>
    </row>
    <row r="11" spans="1:8" ht="30" x14ac:dyDescent="0.25">
      <c r="A11" s="31" t="s">
        <v>186</v>
      </c>
      <c r="B11" s="31">
        <v>861</v>
      </c>
      <c r="C11" s="32" t="s">
        <v>187</v>
      </c>
      <c r="D11" s="53">
        <v>-8999741.7699999996</v>
      </c>
      <c r="E11" s="33">
        <v>-1858402.5</v>
      </c>
      <c r="F11" s="36">
        <f t="shared" si="0"/>
        <v>20.649509146971891</v>
      </c>
      <c r="G11" s="53">
        <v>-3923875.4</v>
      </c>
      <c r="H11" s="36">
        <f t="shared" ref="H11:H15" si="1">E11/G11*100</f>
        <v>47.361404493119224</v>
      </c>
    </row>
    <row r="12" spans="1:8" ht="30" x14ac:dyDescent="0.25">
      <c r="A12" s="31" t="s">
        <v>188</v>
      </c>
      <c r="B12" s="31">
        <v>861</v>
      </c>
      <c r="C12" s="32" t="s">
        <v>189</v>
      </c>
      <c r="D12" s="53">
        <v>9209741.7699999996</v>
      </c>
      <c r="E12" s="33">
        <v>1937658.7</v>
      </c>
      <c r="F12" s="36">
        <f t="shared" si="0"/>
        <v>21.039229420218586</v>
      </c>
      <c r="G12" s="53">
        <v>3928654.3</v>
      </c>
      <c r="H12" s="36">
        <f t="shared" si="1"/>
        <v>49.321181046649997</v>
      </c>
    </row>
    <row r="13" spans="1:8" ht="42.75" x14ac:dyDescent="0.25">
      <c r="A13" s="29" t="s">
        <v>190</v>
      </c>
      <c r="B13" s="29">
        <v>861</v>
      </c>
      <c r="C13" s="34" t="s">
        <v>191</v>
      </c>
      <c r="D13" s="52">
        <f>D14</f>
        <v>0</v>
      </c>
      <c r="E13" s="30">
        <f>E14</f>
        <v>-26683.200000000001</v>
      </c>
      <c r="F13" s="37">
        <v>0</v>
      </c>
      <c r="G13" s="52">
        <f>G14</f>
        <v>-23720</v>
      </c>
      <c r="H13" s="37">
        <f t="shared" si="1"/>
        <v>112.49241146711637</v>
      </c>
    </row>
    <row r="14" spans="1:8" ht="42.75" x14ac:dyDescent="0.25">
      <c r="A14" s="29" t="s">
        <v>192</v>
      </c>
      <c r="B14" s="29">
        <v>861</v>
      </c>
      <c r="C14" s="34" t="s">
        <v>193</v>
      </c>
      <c r="D14" s="52">
        <f>D15+D16</f>
        <v>0</v>
      </c>
      <c r="E14" s="30">
        <f>E15+E16</f>
        <v>-26683.200000000001</v>
      </c>
      <c r="F14" s="37">
        <v>0</v>
      </c>
      <c r="G14" s="52">
        <f>G15+G16</f>
        <v>-23720</v>
      </c>
      <c r="H14" s="37">
        <f t="shared" si="1"/>
        <v>112.49241146711637</v>
      </c>
    </row>
    <row r="15" spans="1:8" ht="75" x14ac:dyDescent="0.25">
      <c r="A15" s="31" t="s">
        <v>194</v>
      </c>
      <c r="B15" s="31">
        <v>861</v>
      </c>
      <c r="C15" s="32" t="s">
        <v>195</v>
      </c>
      <c r="D15" s="53">
        <v>-143000</v>
      </c>
      <c r="E15" s="33">
        <v>-26683.200000000001</v>
      </c>
      <c r="F15" s="36">
        <f t="shared" si="0"/>
        <v>18.659580419580422</v>
      </c>
      <c r="G15" s="53">
        <v>-27690</v>
      </c>
      <c r="H15" s="36">
        <f t="shared" si="1"/>
        <v>96.364030335861329</v>
      </c>
    </row>
    <row r="16" spans="1:8" ht="90" x14ac:dyDescent="0.25">
      <c r="A16" s="31" t="s">
        <v>196</v>
      </c>
      <c r="B16" s="31">
        <v>861</v>
      </c>
      <c r="C16" s="32" t="s">
        <v>197</v>
      </c>
      <c r="D16" s="53">
        <v>143000</v>
      </c>
      <c r="E16" s="33">
        <v>0</v>
      </c>
      <c r="F16" s="36">
        <f t="shared" si="0"/>
        <v>0</v>
      </c>
      <c r="G16" s="53">
        <v>3970</v>
      </c>
      <c r="H16" s="36">
        <v>0</v>
      </c>
    </row>
  </sheetData>
  <mergeCells count="3">
    <mergeCell ref="A1:H3"/>
    <mergeCell ref="A4:H4"/>
    <mergeCell ref="A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 фин-я дефицита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2024-07-04T09:14:49Z</dcterms:modified>
</cp:coreProperties>
</file>