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 activeTab="2"/>
  </bookViews>
  <sheets>
    <sheet name="Доходы" sheetId="2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G13" i="3" l="1"/>
  <c r="G6" i="3" s="1"/>
  <c r="E13" i="3"/>
  <c r="D13" i="3"/>
  <c r="E6" i="3"/>
  <c r="G10" i="3"/>
  <c r="D10" i="3"/>
  <c r="G14" i="3"/>
  <c r="E14" i="3"/>
  <c r="D14" i="3"/>
  <c r="F52" i="1"/>
  <c r="F62" i="1"/>
  <c r="E26" i="2" l="1"/>
  <c r="F4" i="2" l="1"/>
  <c r="F27" i="2" l="1"/>
  <c r="F28" i="2"/>
  <c r="C60" i="1" l="1"/>
  <c r="C4" i="1"/>
  <c r="G36" i="1"/>
  <c r="E22" i="1"/>
  <c r="G6" i="1" l="1"/>
  <c r="G7" i="1"/>
  <c r="G8" i="1"/>
  <c r="G9" i="1"/>
  <c r="G11" i="1"/>
  <c r="D27" i="2" l="1"/>
  <c r="D28" i="2" l="1"/>
  <c r="C27" i="2"/>
  <c r="C28" i="2"/>
  <c r="D62" i="1" l="1"/>
  <c r="C62" i="1"/>
  <c r="F32" i="1"/>
  <c r="D32" i="1"/>
  <c r="C32" i="1"/>
  <c r="G16" i="2" l="1"/>
  <c r="E16" i="2"/>
  <c r="G7" i="3" l="1"/>
  <c r="F57" i="1"/>
  <c r="F46" i="1"/>
  <c r="F42" i="1"/>
  <c r="F39" i="1"/>
  <c r="F29" i="1"/>
  <c r="F25" i="1"/>
  <c r="F19" i="1"/>
  <c r="F15" i="1"/>
  <c r="F12" i="1"/>
  <c r="F5" i="1"/>
  <c r="F4" i="1" l="1"/>
  <c r="G53" i="1"/>
  <c r="G25" i="2"/>
  <c r="G12" i="2"/>
  <c r="G13" i="2"/>
  <c r="G14" i="2"/>
  <c r="E53" i="1" l="1"/>
  <c r="F16" i="3" l="1"/>
  <c r="H15" i="3"/>
  <c r="F15" i="3"/>
  <c r="H14" i="3"/>
  <c r="H13" i="3"/>
  <c r="H12" i="3"/>
  <c r="F12" i="3"/>
  <c r="H11" i="3"/>
  <c r="F11" i="3"/>
  <c r="E10" i="3"/>
  <c r="F9" i="3"/>
  <c r="F8" i="3"/>
  <c r="E7" i="3"/>
  <c r="D7" i="3"/>
  <c r="D6" i="3" s="1"/>
  <c r="F10" i="3" l="1"/>
  <c r="H10" i="3"/>
  <c r="E33" i="1"/>
  <c r="D15" i="1"/>
  <c r="D57" i="1"/>
  <c r="C57" i="1"/>
  <c r="D52" i="1"/>
  <c r="C52" i="1"/>
  <c r="D46" i="1"/>
  <c r="C46" i="1"/>
  <c r="D42" i="1"/>
  <c r="C42" i="1"/>
  <c r="D39" i="1"/>
  <c r="C39" i="1"/>
  <c r="D29" i="1"/>
  <c r="C29" i="1"/>
  <c r="D25" i="1"/>
  <c r="C25" i="1"/>
  <c r="D19" i="1"/>
  <c r="C19" i="1"/>
  <c r="C15" i="1"/>
  <c r="D12" i="1"/>
  <c r="C12" i="1"/>
  <c r="D5" i="1"/>
  <c r="C5" i="1"/>
  <c r="G32" i="2"/>
  <c r="E32" i="2"/>
  <c r="G31" i="2"/>
  <c r="E31" i="2"/>
  <c r="G30" i="2"/>
  <c r="E30" i="2"/>
  <c r="G29" i="2"/>
  <c r="E29" i="2"/>
  <c r="E25" i="2"/>
  <c r="G24" i="2"/>
  <c r="E24" i="2"/>
  <c r="G23" i="2"/>
  <c r="E23" i="2"/>
  <c r="G22" i="2"/>
  <c r="G21" i="2"/>
  <c r="E21" i="2"/>
  <c r="G20" i="2"/>
  <c r="E20" i="2"/>
  <c r="G19" i="2"/>
  <c r="E19" i="2"/>
  <c r="F17" i="2"/>
  <c r="D17" i="2"/>
  <c r="C17" i="2"/>
  <c r="G15" i="2"/>
  <c r="E15" i="2"/>
  <c r="E14" i="2"/>
  <c r="E13" i="2"/>
  <c r="E11" i="2"/>
  <c r="F10" i="2"/>
  <c r="D10" i="2"/>
  <c r="C10" i="2"/>
  <c r="G9" i="2"/>
  <c r="E9" i="2"/>
  <c r="F8" i="2"/>
  <c r="D8" i="2"/>
  <c r="C8" i="2"/>
  <c r="G7" i="2"/>
  <c r="E7" i="2"/>
  <c r="F6" i="2"/>
  <c r="D6" i="2"/>
  <c r="C6" i="2"/>
  <c r="H5" i="2" l="1"/>
  <c r="D5" i="2"/>
  <c r="C5" i="2"/>
  <c r="C4" i="2" s="1"/>
  <c r="E6" i="2"/>
  <c r="E27" i="2"/>
  <c r="G27" i="2"/>
  <c r="G28" i="2"/>
  <c r="F5" i="2"/>
  <c r="G8" i="2"/>
  <c r="G10" i="2"/>
  <c r="D4" i="2"/>
  <c r="E17" i="2"/>
  <c r="E10" i="2"/>
  <c r="G6" i="2"/>
  <c r="H6" i="3"/>
  <c r="F6" i="3"/>
  <c r="D4" i="1"/>
  <c r="E8" i="2"/>
  <c r="G17" i="2"/>
  <c r="E28" i="2"/>
  <c r="G63" i="1"/>
  <c r="E63" i="1"/>
  <c r="G62" i="1"/>
  <c r="E62" i="1"/>
  <c r="G59" i="1"/>
  <c r="E59" i="1"/>
  <c r="G58" i="1"/>
  <c r="E58" i="1"/>
  <c r="G57" i="1"/>
  <c r="E57" i="1"/>
  <c r="G56" i="1"/>
  <c r="E56" i="1"/>
  <c r="G55" i="1"/>
  <c r="E55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5" i="1"/>
  <c r="E35" i="1"/>
  <c r="G34" i="1"/>
  <c r="E34" i="1"/>
  <c r="G33" i="1"/>
  <c r="G32" i="1"/>
  <c r="E32" i="1"/>
  <c r="G31" i="1"/>
  <c r="E31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G21" i="1"/>
  <c r="E21" i="1"/>
  <c r="G19" i="1"/>
  <c r="E19" i="1"/>
  <c r="G18" i="1"/>
  <c r="E18" i="1"/>
  <c r="G17" i="1"/>
  <c r="E17" i="1"/>
  <c r="G16" i="1"/>
  <c r="E16" i="1"/>
  <c r="G15" i="1"/>
  <c r="E15" i="1"/>
  <c r="G14" i="1"/>
  <c r="E14" i="1"/>
  <c r="G12" i="1"/>
  <c r="E12" i="1"/>
  <c r="E11" i="1"/>
  <c r="E9" i="1"/>
  <c r="E8" i="1"/>
  <c r="E7" i="1"/>
  <c r="E6" i="1"/>
  <c r="G5" i="1"/>
  <c r="E5" i="1"/>
  <c r="E5" i="2" l="1"/>
  <c r="G5" i="2"/>
  <c r="E4" i="1"/>
  <c r="G4" i="1"/>
  <c r="G4" i="2" l="1"/>
  <c r="E4" i="2"/>
</calcChain>
</file>

<file path=xl/sharedStrings.xml><?xml version="1.0" encoding="utf-8"?>
<sst xmlns="http://schemas.openxmlformats.org/spreadsheetml/2006/main" count="226" uniqueCount="217">
  <si>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</si>
  <si>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</si>
  <si>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</si>
  <si>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</si>
  <si>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</si>
  <si>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</si>
  <si>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</si>
  <si>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</si>
  <si>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</si>
  <si>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</si>
  <si>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</si>
  <si>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</si>
  <si>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</si>
  <si>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</si>
  <si>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</si>
  <si>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</si>
  <si>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</si>
  <si>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</si>
  <si>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</si>
  <si>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</si>
  <si>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</si>
  <si>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</si>
  <si>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</si>
  <si>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</si>
  <si>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</si>
  <si>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</si>
  <si>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</si>
  <si>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</si>
  <si>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</si>
  <si>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</si>
  <si>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</si>
  <si>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</si>
  <si>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</si>
  <si>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</si>
  <si>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</si>
  <si>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</si>
  <si>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</si>
  <si>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</si>
  <si>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</si>
  <si>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</si>
  <si>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</si>
  <si>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</si>
  <si>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</si>
  <si>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</si>
  <si>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</si>
  <si>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</si>
  <si>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</si>
  <si>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</si>
  <si>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</si>
  <si>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</si>
  <si>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</si>
  <si>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</si>
  <si>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</si>
  <si>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</si>
  <si>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</si>
  <si>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</si>
  <si>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</si>
  <si>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</si>
  <si>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</si>
  <si>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</si>
  <si>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</si>
  <si>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</si>
  <si>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</si>
  <si>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</si>
  <si>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</si>
  <si>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</si>
  <si>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</si>
  <si>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</si>
  <si>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</si>
  <si>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</si>
  <si>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</si>
  <si>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</si>
  <si>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</si>
  <si>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</si>
  <si>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</si>
  <si>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</si>
  <si>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</si>
  <si>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</si>
  <si>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</si>
  <si>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</si>
  <si>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</si>
  <si>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</si>
  <si>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</si>
  <si>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</si>
  <si>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</si>
  <si>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</si>
  <si>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</si>
  <si>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</si>
  <si>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</si>
  <si>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</si>
  <si>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</si>
  <si>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</si>
  <si>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</si>
  <si>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</si>
  <si>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</si>
  <si>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</si>
  <si>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</si>
  <si>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</si>
  <si>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</si>
  <si>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</si>
  <si>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</si>
  <si>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</si>
  <si>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</si>
  <si>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</si>
  <si>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</si>
  <si>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</si>
  <si>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</si>
  <si>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</si>
  <si>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</si>
  <si>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</si>
  <si>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</si>
  <si>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0203</t>
  </si>
  <si>
    <t xml:space="preserve">Мобилизационная и вневойсковая  подготовка </t>
  </si>
  <si>
    <t>0401</t>
  </si>
  <si>
    <t>Общеэкономические вопросы</t>
  </si>
  <si>
    <t>1101</t>
  </si>
  <si>
    <t>Физическая культура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</si>
  <si>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</si>
  <si>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</si>
  <si>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</si>
  <si>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</si>
  <si>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</si>
  <si>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</si>
  <si>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</si>
  <si>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</si>
  <si>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</si>
  <si>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</si>
  <si>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</si>
  <si>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</si>
  <si>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</si>
  <si>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</si>
  <si>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</si>
  <si>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</si>
  <si>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</si>
  <si>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</si>
  <si>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</si>
  <si>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</si>
  <si>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</si>
  <si>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</si>
  <si>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</si>
  <si>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</si>
  <si>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</si>
  <si>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</si>
  <si>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</si>
  <si>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</si>
  <si>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</si>
  <si>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</si>
  <si>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</si>
  <si>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</si>
  <si>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</si>
  <si>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</si>
  <si>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</si>
  <si>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</si>
  <si>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</si>
  <si>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</si>
  <si>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</si>
  <si>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</si>
  <si>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</si>
  <si>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</si>
  <si>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</si>
  <si>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</si>
  <si>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</si>
  <si>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</si>
  <si>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</si>
  <si>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</si>
  <si>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</si>
  <si>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</si>
  <si>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</si>
  <si>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</si>
  <si>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</si>
  <si>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</si>
  <si>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</si>
  <si>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Расходы бюджета, 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</si>
  <si>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</si>
  <si>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</si>
  <si>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</si>
  <si>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</si>
  <si>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</si>
  <si>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</si>
  <si>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</si>
  <si>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</si>
  <si>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</si>
  <si>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</si>
  <si>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</si>
  <si>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</si>
  <si>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</si>
  <si>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</si>
  <si>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</si>
  <si>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</si>
  <si>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</si>
  <si>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</si>
  <si>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</si>
  <si>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</si>
  <si>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</si>
  <si>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</si>
  <si>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</si>
  <si>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</si>
  <si>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</si>
  <si>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</si>
  <si>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% исполнения годового плана</t>
  </si>
  <si>
    <t>1.09.00.00.0.00.0.000</t>
  </si>
  <si>
    <t>Задолженность и перерасчеты по отмененным налогам, сборам и иным обязательным платежам</t>
  </si>
  <si>
    <t>0705</t>
  </si>
  <si>
    <t>Профессиональная подготовка, переподготовка и повышение квалификации</t>
  </si>
  <si>
    <t>2.18.00.00.0.00.0.000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</si>
  <si>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</si>
  <si>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Бюджетные назначения на 2024 г., тыс. руб.</t>
  </si>
  <si>
    <t>Фактическое исполнение за 1 квартал 2024 г., тыс. руб.</t>
  </si>
  <si>
    <t>БЮДЖЕТНЫЕ АССИГНОВАНИЯ ПО ИСТОЧНИКАМ ДЕФИЦИТА БЮДЖЕТА МУНИЦИПАЛЬНОГО РАЙОНА "БЕЛГОРОДСКИЙ РАЙОН" БЕЛГОРОДСКОЙ ОБЛАСТИ ЗА 1 КВАРТАЛ 2024 ГОДА В СРАВНЕНИИ С СООТВЕТСТВУЮЩИМ ПЕРИОДОМ ПРОШЛОГО ГОДА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</si>
  <si>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1 квартал 2024 года в сравнении с запланированными значениями на соответствующий финансовый год</t>
  </si>
  <si>
    <t>Сведения об исполнении доходов бюджета муниципального района «Белгородский район» Белгородской области 
за 1 квартал 2024 года в сравнении с запланированными значениями на соответствующий финансовый год и с соответствующим периодом прошлого года</t>
  </si>
  <si>
    <t>1103</t>
  </si>
  <si>
    <t>Спорт высших достижений</t>
  </si>
  <si>
    <t>Фактическое исполнение за 1 квартал 2023 г., тыс. руб.</t>
  </si>
  <si>
    <t>1.18.00.00.0.00.0.000</t>
  </si>
  <si>
    <t xml:space="preserve">Поступления (перечисления) 
по урегулированию расчетов между бюджетами бюджетной системы Российской Федерации
</t>
  </si>
  <si>
    <t>Фактическое исполнение за 1 евартал 2023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</si>
</sst>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11" fillId="0" borderId="0" xfId="0" applyFont="1"/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6" xfId="0" applyFont="1" applyBorder="1" applyAlignment="1">
      <alignment horizontal="righ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F4" sqref="F4"/>
    </sheetView>
  </sheetViews>
  <sheetFormatPr defaultRowHeight="15" x14ac:dyDescent="0.25"/>
  <cols>
    <col min="1" max="1" width="21" customWidth="1"/>
    <col min="2" max="2" width="45.42578125" style="31" customWidth="1"/>
    <col min="3" max="3" width="18.28515625" customWidth="1"/>
    <col min="4" max="4" width="17.7109375" customWidth="1"/>
    <col min="5" max="5" width="17.5703125" customWidth="1"/>
    <col min="6" max="6" width="16.5703125" style="32" customWidth="1"/>
    <col min="7" max="7" width="21" customWidth="1"/>
  </cols>
  <sheetData>
    <row r="1" spans="1:9" ht="60.75" customHeight="1" x14ac:dyDescent="0.25">
      <c r="A1" s="57" t="s">
        <v>210</v>
      </c>
      <c r="B1" s="57"/>
      <c r="C1" s="57"/>
      <c r="D1" s="57"/>
      <c r="E1" s="57"/>
      <c r="F1" s="57"/>
      <c r="G1" s="57"/>
    </row>
    <row r="2" spans="1:9" ht="15.75" x14ac:dyDescent="0.25">
      <c r="A2" s="12"/>
      <c r="B2" s="12"/>
      <c r="C2" s="12"/>
      <c r="D2" s="12"/>
      <c r="E2" s="12"/>
      <c r="F2" s="13"/>
      <c r="G2" s="14"/>
    </row>
    <row r="3" spans="1:9" ht="96" customHeight="1" x14ac:dyDescent="0.25">
      <c r="A3" s="15" t="s">
        <v>117</v>
      </c>
      <c r="B3" s="15" t="s">
        <v>118</v>
      </c>
      <c r="C3" s="1" t="s">
        <v>206</v>
      </c>
      <c r="D3" s="1" t="s">
        <v>207</v>
      </c>
      <c r="E3" s="2" t="s">
        <v>199</v>
      </c>
      <c r="F3" s="3" t="s">
        <v>213</v>
      </c>
      <c r="G3" s="4" t="s">
        <v>2</v>
      </c>
    </row>
    <row r="4" spans="1:9" ht="24" customHeight="1" x14ac:dyDescent="0.25">
      <c r="A4" s="58" t="s">
        <v>119</v>
      </c>
      <c r="B4" s="59"/>
      <c r="C4" s="44">
        <f>C5+C27</f>
        <v>8018563.0999999996</v>
      </c>
      <c r="D4" s="44">
        <f>D5+D27</f>
        <v>1320504.0999999999</v>
      </c>
      <c r="E4" s="45">
        <f t="shared" ref="E4:E11" si="0">D4/C4*100</f>
        <v>16.468088902362069</v>
      </c>
      <c r="F4" s="44">
        <f>F5+F27</f>
        <v>1615880.5999999999</v>
      </c>
      <c r="G4" s="46">
        <f>D4/F4*100</f>
        <v>81.720400628610804</v>
      </c>
      <c r="H4" s="51"/>
    </row>
    <row r="5" spans="1:9" ht="28.5" x14ac:dyDescent="0.25">
      <c r="A5" s="15" t="s">
        <v>120</v>
      </c>
      <c r="B5" s="15" t="s">
        <v>121</v>
      </c>
      <c r="C5" s="16">
        <f>C6+C8+C10+C15+C17+C21+C22+C23+C24+C25+C16</f>
        <v>1785681</v>
      </c>
      <c r="D5" s="16">
        <f>D6+D8+D10+D15+D17+D21+D22+D23+D24+D25+D16+D26</f>
        <v>412548.39999999997</v>
      </c>
      <c r="E5" s="17">
        <f t="shared" si="0"/>
        <v>23.10314104254903</v>
      </c>
      <c r="F5" s="18">
        <f>F6+F8+F10+F15+F17+F21+F22+F23+F24+F25+F16</f>
        <v>239225.7</v>
      </c>
      <c r="G5" s="19">
        <f>D5/F5*100</f>
        <v>172.45153844256697</v>
      </c>
      <c r="H5" s="20">
        <f>D6+D8+D10+D15+D17+D21+D22+D23+D24+D25</f>
        <v>412283.8</v>
      </c>
      <c r="I5" s="21"/>
    </row>
    <row r="6" spans="1:9" ht="28.5" x14ac:dyDescent="0.25">
      <c r="A6" s="15" t="s">
        <v>122</v>
      </c>
      <c r="B6" s="15" t="s">
        <v>123</v>
      </c>
      <c r="C6" s="16">
        <f>C7</f>
        <v>1479118</v>
      </c>
      <c r="D6" s="16">
        <f>D7</f>
        <v>341103.8</v>
      </c>
      <c r="E6" s="17">
        <f t="shared" si="0"/>
        <v>23.061297340712507</v>
      </c>
      <c r="F6" s="18">
        <f>F7</f>
        <v>182349.6</v>
      </c>
      <c r="G6" s="19">
        <f t="shared" ref="G6:G14" si="1">D6/F6*100</f>
        <v>187.06035000899371</v>
      </c>
      <c r="H6" s="20"/>
    </row>
    <row r="7" spans="1:9" x14ac:dyDescent="0.25">
      <c r="A7" s="22" t="s">
        <v>124</v>
      </c>
      <c r="B7" s="22" t="s">
        <v>125</v>
      </c>
      <c r="C7" s="23">
        <v>1479118</v>
      </c>
      <c r="D7" s="23">
        <v>341103.8</v>
      </c>
      <c r="E7" s="24">
        <f t="shared" si="0"/>
        <v>23.061297340712507</v>
      </c>
      <c r="F7" s="25">
        <v>182349.6</v>
      </c>
      <c r="G7" s="26">
        <f t="shared" si="1"/>
        <v>187.06035000899371</v>
      </c>
      <c r="H7" s="20"/>
    </row>
    <row r="8" spans="1:9" ht="42.75" x14ac:dyDescent="0.25">
      <c r="A8" s="15" t="s">
        <v>126</v>
      </c>
      <c r="B8" s="15" t="s">
        <v>127</v>
      </c>
      <c r="C8" s="16">
        <f>C9</f>
        <v>85537</v>
      </c>
      <c r="D8" s="16">
        <f>D9</f>
        <v>21752.400000000001</v>
      </c>
      <c r="E8" s="17">
        <f t="shared" si="0"/>
        <v>25.430398540982267</v>
      </c>
      <c r="F8" s="18">
        <f>F9</f>
        <v>20240</v>
      </c>
      <c r="G8" s="19">
        <f t="shared" si="1"/>
        <v>107.47233201581028</v>
      </c>
      <c r="H8" s="20"/>
    </row>
    <row r="9" spans="1:9" ht="45" x14ac:dyDescent="0.25">
      <c r="A9" s="22" t="s">
        <v>128</v>
      </c>
      <c r="B9" s="22" t="s">
        <v>129</v>
      </c>
      <c r="C9" s="23">
        <v>85537</v>
      </c>
      <c r="D9" s="23">
        <v>21752.400000000001</v>
      </c>
      <c r="E9" s="24">
        <f t="shared" si="0"/>
        <v>25.430398540982267</v>
      </c>
      <c r="F9" s="25">
        <v>20240</v>
      </c>
      <c r="G9" s="26">
        <f t="shared" si="1"/>
        <v>107.47233201581028</v>
      </c>
      <c r="H9" s="20"/>
    </row>
    <row r="10" spans="1:9" ht="28.5" x14ac:dyDescent="0.25">
      <c r="A10" s="15" t="s">
        <v>130</v>
      </c>
      <c r="B10" s="15" t="s">
        <v>131</v>
      </c>
      <c r="C10" s="16">
        <f>C11+C12+C13+C14</f>
        <v>79802</v>
      </c>
      <c r="D10" s="16">
        <f>D11+D12+D13+D14</f>
        <v>25586.5</v>
      </c>
      <c r="E10" s="17">
        <f t="shared" si="0"/>
        <v>32.062479637101823</v>
      </c>
      <c r="F10" s="18">
        <f>F11+F12+F13+F14</f>
        <v>8854.9</v>
      </c>
      <c r="G10" s="19">
        <f t="shared" si="1"/>
        <v>288.95300906842539</v>
      </c>
      <c r="H10" s="20"/>
    </row>
    <row r="11" spans="1:9" ht="30" x14ac:dyDescent="0.25">
      <c r="A11" s="22" t="s">
        <v>132</v>
      </c>
      <c r="B11" s="22" t="s">
        <v>133</v>
      </c>
      <c r="C11" s="23">
        <v>6633</v>
      </c>
      <c r="D11" s="25">
        <v>859.1</v>
      </c>
      <c r="E11" s="24">
        <f t="shared" si="0"/>
        <v>12.951907131011609</v>
      </c>
      <c r="F11" s="25">
        <v>804</v>
      </c>
      <c r="G11" s="26">
        <v>0</v>
      </c>
      <c r="H11" s="20"/>
    </row>
    <row r="12" spans="1:9" ht="30" x14ac:dyDescent="0.25">
      <c r="A12" s="22" t="s">
        <v>134</v>
      </c>
      <c r="B12" s="22" t="s">
        <v>135</v>
      </c>
      <c r="C12" s="23">
        <v>0</v>
      </c>
      <c r="D12" s="23">
        <v>24.4</v>
      </c>
      <c r="E12" s="24">
        <v>0</v>
      </c>
      <c r="F12" s="25">
        <v>-1024.2</v>
      </c>
      <c r="G12" s="26">
        <f>D12/F12*100</f>
        <v>-2.3823471978129271</v>
      </c>
      <c r="H12" s="20"/>
    </row>
    <row r="13" spans="1:9" x14ac:dyDescent="0.25">
      <c r="A13" s="22" t="s">
        <v>136</v>
      </c>
      <c r="B13" s="22" t="s">
        <v>137</v>
      </c>
      <c r="C13" s="23">
        <v>13578</v>
      </c>
      <c r="D13" s="23">
        <v>-519.29999999999995</v>
      </c>
      <c r="E13" s="24">
        <f>D13/C13*100</f>
        <v>-3.8245691559876267</v>
      </c>
      <c r="F13" s="25">
        <v>11711.7</v>
      </c>
      <c r="G13" s="26">
        <f t="shared" si="1"/>
        <v>-4.4340275109505871</v>
      </c>
      <c r="H13" s="20"/>
    </row>
    <row r="14" spans="1:9" ht="45" x14ac:dyDescent="0.25">
      <c r="A14" s="22" t="s">
        <v>138</v>
      </c>
      <c r="B14" s="22" t="s">
        <v>139</v>
      </c>
      <c r="C14" s="23">
        <v>59591</v>
      </c>
      <c r="D14" s="23">
        <v>25222.3</v>
      </c>
      <c r="E14" s="24">
        <f>D14/C14*100</f>
        <v>42.32568676477991</v>
      </c>
      <c r="F14" s="25">
        <v>-2636.6</v>
      </c>
      <c r="G14" s="26">
        <f t="shared" si="1"/>
        <v>-956.62216490935293</v>
      </c>
      <c r="H14" s="20"/>
    </row>
    <row r="15" spans="1:9" ht="28.5" x14ac:dyDescent="0.25">
      <c r="A15" s="15" t="s">
        <v>140</v>
      </c>
      <c r="B15" s="15" t="s">
        <v>141</v>
      </c>
      <c r="C15" s="18">
        <v>24327</v>
      </c>
      <c r="D15" s="18">
        <v>2700.8</v>
      </c>
      <c r="E15" s="17">
        <f>D15/C15*100</f>
        <v>11.10206766144613</v>
      </c>
      <c r="F15" s="18">
        <v>4815.8999999999996</v>
      </c>
      <c r="G15" s="19">
        <f>D15/F15*100</f>
        <v>56.08089868975685</v>
      </c>
      <c r="H15" s="20"/>
    </row>
    <row r="16" spans="1:9" ht="42.75" x14ac:dyDescent="0.25">
      <c r="A16" s="15" t="s">
        <v>200</v>
      </c>
      <c r="B16" s="15" t="s">
        <v>201</v>
      </c>
      <c r="C16" s="18">
        <v>0</v>
      </c>
      <c r="D16" s="18">
        <v>0</v>
      </c>
      <c r="E16" s="17" t="e">
        <f>D16/C16*100</f>
        <v>#DIV/0!</v>
      </c>
      <c r="F16" s="18">
        <v>-2</v>
      </c>
      <c r="G16" s="19">
        <f>D16/F16*100</f>
        <v>0</v>
      </c>
      <c r="H16" s="20"/>
    </row>
    <row r="17" spans="1:8" ht="42.75" x14ac:dyDescent="0.25">
      <c r="A17" s="15" t="s">
        <v>142</v>
      </c>
      <c r="B17" s="15" t="s">
        <v>143</v>
      </c>
      <c r="C17" s="16">
        <f>C18+C19+C20</f>
        <v>91605</v>
      </c>
      <c r="D17" s="16">
        <f>D18+D19+D20</f>
        <v>12367.1</v>
      </c>
      <c r="E17" s="17">
        <f>D17/C17*100</f>
        <v>13.500463948474428</v>
      </c>
      <c r="F17" s="18">
        <f>F18+F19+F20</f>
        <v>13576.1</v>
      </c>
      <c r="G17" s="19">
        <f>D17/F17*100</f>
        <v>91.094644264553153</v>
      </c>
      <c r="H17" s="20"/>
    </row>
    <row r="18" spans="1:8" ht="30" x14ac:dyDescent="0.25">
      <c r="A18" s="22" t="s">
        <v>144</v>
      </c>
      <c r="B18" s="22" t="s">
        <v>145</v>
      </c>
      <c r="C18" s="23">
        <v>143</v>
      </c>
      <c r="D18" s="25">
        <v>0</v>
      </c>
      <c r="E18" s="24">
        <v>0</v>
      </c>
      <c r="F18" s="25">
        <v>0.2</v>
      </c>
      <c r="G18" s="26">
        <v>0</v>
      </c>
      <c r="H18" s="20"/>
    </row>
    <row r="19" spans="1:8" ht="120" x14ac:dyDescent="0.25">
      <c r="A19" s="22" t="s">
        <v>146</v>
      </c>
      <c r="B19" s="22" t="s">
        <v>173</v>
      </c>
      <c r="C19" s="23">
        <v>83279</v>
      </c>
      <c r="D19" s="23">
        <v>10518.9</v>
      </c>
      <c r="E19" s="24">
        <f>D19/C19*100</f>
        <v>12.630915356812642</v>
      </c>
      <c r="F19" s="25">
        <v>11712.3</v>
      </c>
      <c r="G19" s="26">
        <f t="shared" ref="G19:G20" si="2">D19/F19*100</f>
        <v>89.810711815783407</v>
      </c>
      <c r="H19" s="20"/>
    </row>
    <row r="20" spans="1:8" ht="105" x14ac:dyDescent="0.25">
      <c r="A20" s="22" t="s">
        <v>147</v>
      </c>
      <c r="B20" s="22" t="s">
        <v>174</v>
      </c>
      <c r="C20" s="23">
        <v>8183</v>
      </c>
      <c r="D20" s="23">
        <v>1848.2</v>
      </c>
      <c r="E20" s="24">
        <f>D20/C20*100</f>
        <v>22.585848710741782</v>
      </c>
      <c r="F20" s="25">
        <v>1863.6</v>
      </c>
      <c r="G20" s="26">
        <f t="shared" si="2"/>
        <v>99.173642412534889</v>
      </c>
      <c r="H20" s="20"/>
    </row>
    <row r="21" spans="1:8" ht="28.5" x14ac:dyDescent="0.25">
      <c r="A21" s="27" t="s">
        <v>148</v>
      </c>
      <c r="B21" s="27" t="s">
        <v>149</v>
      </c>
      <c r="C21" s="29">
        <v>1739</v>
      </c>
      <c r="D21" s="29">
        <v>1821.8</v>
      </c>
      <c r="E21" s="28">
        <f>D21/C21*100</f>
        <v>104.76135710178262</v>
      </c>
      <c r="F21" s="29">
        <v>4073.3</v>
      </c>
      <c r="G21" s="19">
        <f>D21/F21*100</f>
        <v>44.725406918223548</v>
      </c>
      <c r="H21" s="20"/>
    </row>
    <row r="22" spans="1:8" ht="28.5" x14ac:dyDescent="0.25">
      <c r="A22" s="15" t="s">
        <v>150</v>
      </c>
      <c r="B22" s="15" t="s">
        <v>151</v>
      </c>
      <c r="C22" s="18">
        <v>0</v>
      </c>
      <c r="D22" s="18">
        <v>823.3</v>
      </c>
      <c r="E22" s="17">
        <v>0</v>
      </c>
      <c r="F22" s="18">
        <v>86.8</v>
      </c>
      <c r="G22" s="19">
        <f>D22/F22*100</f>
        <v>948.50230414746545</v>
      </c>
      <c r="H22" s="20"/>
    </row>
    <row r="23" spans="1:8" ht="42.75" x14ac:dyDescent="0.25">
      <c r="A23" s="27" t="s">
        <v>152</v>
      </c>
      <c r="B23" s="27" t="s">
        <v>153</v>
      </c>
      <c r="C23" s="29">
        <v>12484</v>
      </c>
      <c r="D23" s="29">
        <v>4596.8999999999996</v>
      </c>
      <c r="E23" s="28">
        <f t="shared" ref="E23:E32" si="3">D23/C23*100</f>
        <v>36.822332585709702</v>
      </c>
      <c r="F23" s="29">
        <v>3687.7</v>
      </c>
      <c r="G23" s="30">
        <f t="shared" ref="G23" si="4">D23/F23*100</f>
        <v>124.65493396968299</v>
      </c>
      <c r="H23" s="20"/>
    </row>
    <row r="24" spans="1:8" ht="28.5" x14ac:dyDescent="0.25">
      <c r="A24" s="15" t="s">
        <v>154</v>
      </c>
      <c r="B24" s="15" t="s">
        <v>155</v>
      </c>
      <c r="C24" s="18">
        <v>9999</v>
      </c>
      <c r="D24" s="18">
        <v>1147.5</v>
      </c>
      <c r="E24" s="17">
        <f t="shared" si="3"/>
        <v>11.476147614761475</v>
      </c>
      <c r="F24" s="18">
        <v>1439.7</v>
      </c>
      <c r="G24" s="19">
        <f>D24/F24*100</f>
        <v>79.704105021879556</v>
      </c>
      <c r="H24" s="20"/>
    </row>
    <row r="25" spans="1:8" ht="28.5" x14ac:dyDescent="0.25">
      <c r="A25" s="15" t="s">
        <v>156</v>
      </c>
      <c r="B25" s="15" t="s">
        <v>157</v>
      </c>
      <c r="C25" s="18">
        <v>1070</v>
      </c>
      <c r="D25" s="18">
        <v>383.7</v>
      </c>
      <c r="E25" s="17">
        <f t="shared" si="3"/>
        <v>35.859813084112147</v>
      </c>
      <c r="F25" s="18">
        <v>103.7</v>
      </c>
      <c r="G25" s="19">
        <f>D25/F25*100</f>
        <v>370.00964320154293</v>
      </c>
      <c r="H25" s="20"/>
    </row>
    <row r="26" spans="1:8" ht="71.25" x14ac:dyDescent="0.25">
      <c r="A26" s="15" t="s">
        <v>214</v>
      </c>
      <c r="B26" s="15" t="s">
        <v>215</v>
      </c>
      <c r="C26" s="18">
        <v>0</v>
      </c>
      <c r="D26" s="18">
        <v>264.60000000000002</v>
      </c>
      <c r="E26" s="17" t="e">
        <f t="shared" si="3"/>
        <v>#DIV/0!</v>
      </c>
      <c r="F26" s="18"/>
      <c r="G26" s="19"/>
      <c r="H26" s="20"/>
    </row>
    <row r="27" spans="1:8" ht="28.5" x14ac:dyDescent="0.25">
      <c r="A27" s="15" t="s">
        <v>158</v>
      </c>
      <c r="B27" s="15" t="s">
        <v>159</v>
      </c>
      <c r="C27" s="52">
        <f>C29+C30+C31+C32</f>
        <v>6232882.0999999996</v>
      </c>
      <c r="D27" s="52">
        <f>D29+D30+D31+D32+D33+D34</f>
        <v>907955.7</v>
      </c>
      <c r="E27" s="54">
        <f t="shared" si="3"/>
        <v>14.567188748845417</v>
      </c>
      <c r="F27" s="18">
        <f>F29+F30+F31+F32+F33+F34</f>
        <v>1376654.9</v>
      </c>
      <c r="G27" s="19">
        <f>D27/F27*100</f>
        <v>65.953762268234399</v>
      </c>
      <c r="H27" s="20"/>
    </row>
    <row r="28" spans="1:8" ht="42.75" x14ac:dyDescent="0.25">
      <c r="A28" s="15" t="s">
        <v>160</v>
      </c>
      <c r="B28" s="15" t="s">
        <v>161</v>
      </c>
      <c r="C28" s="52">
        <f>C29+C30+C31+C32</f>
        <v>6232882.0999999996</v>
      </c>
      <c r="D28" s="52">
        <f>D29+D30+D31+D32</f>
        <v>908679.1</v>
      </c>
      <c r="E28" s="54">
        <f t="shared" si="3"/>
        <v>14.578794936615278</v>
      </c>
      <c r="F28" s="18">
        <f>F29+F30+F31+F32</f>
        <v>1377749.9</v>
      </c>
      <c r="G28" s="19">
        <f>D28/F28*100</f>
        <v>65.95384982426782</v>
      </c>
      <c r="H28" s="20"/>
    </row>
    <row r="29" spans="1:8" ht="42.75" x14ac:dyDescent="0.25">
      <c r="A29" s="27" t="s">
        <v>162</v>
      </c>
      <c r="B29" s="27" t="s">
        <v>163</v>
      </c>
      <c r="C29" s="55">
        <v>510515.5</v>
      </c>
      <c r="D29" s="55">
        <v>85086</v>
      </c>
      <c r="E29" s="56">
        <f t="shared" si="3"/>
        <v>16.666682990036541</v>
      </c>
      <c r="F29" s="29">
        <v>238967.5</v>
      </c>
      <c r="G29" s="19">
        <f t="shared" ref="G29:G31" si="5">D29/F29*100</f>
        <v>35.605678596461857</v>
      </c>
      <c r="H29" s="20"/>
    </row>
    <row r="30" spans="1:8" ht="42.75" x14ac:dyDescent="0.25">
      <c r="A30" s="15" t="s">
        <v>164</v>
      </c>
      <c r="B30" s="15" t="s">
        <v>165</v>
      </c>
      <c r="C30" s="52">
        <v>504546.9</v>
      </c>
      <c r="D30" s="52">
        <v>12525.6</v>
      </c>
      <c r="E30" s="54">
        <f t="shared" si="3"/>
        <v>2.4825442391975852</v>
      </c>
      <c r="F30" s="18">
        <v>115987.5</v>
      </c>
      <c r="G30" s="19">
        <f t="shared" si="5"/>
        <v>10.799094730035565</v>
      </c>
      <c r="H30" s="20"/>
    </row>
    <row r="31" spans="1:8" ht="42.75" x14ac:dyDescent="0.25">
      <c r="A31" s="27" t="s">
        <v>166</v>
      </c>
      <c r="B31" s="27" t="s">
        <v>167</v>
      </c>
      <c r="C31" s="55">
        <v>4361583.5999999996</v>
      </c>
      <c r="D31" s="55">
        <v>498094.4</v>
      </c>
      <c r="E31" s="56">
        <f t="shared" si="3"/>
        <v>11.42003560358215</v>
      </c>
      <c r="F31" s="29">
        <v>952487.2</v>
      </c>
      <c r="G31" s="19">
        <f t="shared" si="5"/>
        <v>52.294078072650215</v>
      </c>
      <c r="H31" s="20"/>
    </row>
    <row r="32" spans="1:8" ht="28.5" x14ac:dyDescent="0.25">
      <c r="A32" s="15" t="s">
        <v>168</v>
      </c>
      <c r="B32" s="15" t="s">
        <v>169</v>
      </c>
      <c r="C32" s="52">
        <v>856236.1</v>
      </c>
      <c r="D32" s="52">
        <v>312973.09999999998</v>
      </c>
      <c r="E32" s="54">
        <f t="shared" si="3"/>
        <v>36.552196292587993</v>
      </c>
      <c r="F32" s="18">
        <v>70307.7</v>
      </c>
      <c r="G32" s="19">
        <f>D32/F32*100</f>
        <v>445.14768652651134</v>
      </c>
      <c r="H32" s="20"/>
    </row>
    <row r="33" spans="1:8" ht="128.25" x14ac:dyDescent="0.25">
      <c r="A33" s="15" t="s">
        <v>204</v>
      </c>
      <c r="B33" s="15" t="s">
        <v>205</v>
      </c>
      <c r="C33" s="52">
        <v>0</v>
      </c>
      <c r="D33" s="52"/>
      <c r="E33" s="54"/>
      <c r="F33" s="18">
        <v>0</v>
      </c>
      <c r="G33" s="19"/>
      <c r="H33" s="20"/>
    </row>
    <row r="34" spans="1:8" ht="57" x14ac:dyDescent="0.25">
      <c r="A34" s="15" t="s">
        <v>170</v>
      </c>
      <c r="B34" s="15" t="s">
        <v>171</v>
      </c>
      <c r="C34" s="52">
        <v>0</v>
      </c>
      <c r="D34" s="52">
        <v>-723.4</v>
      </c>
      <c r="E34" s="54"/>
      <c r="F34" s="18">
        <v>-1095</v>
      </c>
      <c r="G34" s="53"/>
      <c r="H34" s="20"/>
    </row>
    <row r="35" spans="1:8" x14ac:dyDescent="0.25">
      <c r="D35" s="21"/>
    </row>
    <row r="39" spans="1:8" x14ac:dyDescent="0.25">
      <c r="D39" s="51"/>
    </row>
  </sheetData>
  <mergeCells count="2">
    <mergeCell ref="A1:G1"/>
    <mergeCell ref="A4:B4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F53" sqref="F53"/>
    </sheetView>
  </sheetViews>
  <sheetFormatPr defaultRowHeight="15" x14ac:dyDescent="0.25"/>
  <cols>
    <col min="2" max="2" width="39.42578125" customWidth="1"/>
    <col min="3" max="3" width="19" customWidth="1"/>
    <col min="4" max="4" width="16.42578125" customWidth="1"/>
    <col min="5" max="5" width="18.42578125" customWidth="1"/>
    <col min="6" max="6" width="17.140625" customWidth="1"/>
    <col min="7" max="7" width="20" customWidth="1"/>
  </cols>
  <sheetData>
    <row r="1" spans="1:7" ht="66" customHeight="1" x14ac:dyDescent="0.25">
      <c r="A1" s="60" t="s">
        <v>209</v>
      </c>
      <c r="B1" s="60"/>
      <c r="C1" s="60"/>
      <c r="D1" s="60"/>
      <c r="E1" s="60"/>
      <c r="F1" s="60"/>
      <c r="G1" s="60"/>
    </row>
    <row r="2" spans="1:7" x14ac:dyDescent="0.25">
      <c r="A2" s="61"/>
      <c r="B2" s="61"/>
      <c r="C2" s="61"/>
      <c r="D2" s="61"/>
      <c r="E2" s="61"/>
      <c r="F2" s="61"/>
    </row>
    <row r="3" spans="1:7" ht="81" customHeight="1" x14ac:dyDescent="0.25">
      <c r="A3" s="1" t="s">
        <v>0</v>
      </c>
      <c r="B3" s="1" t="s">
        <v>1</v>
      </c>
      <c r="C3" s="49" t="s">
        <v>206</v>
      </c>
      <c r="D3" s="49" t="s">
        <v>207</v>
      </c>
      <c r="E3" s="2" t="s">
        <v>199</v>
      </c>
      <c r="F3" s="1" t="s">
        <v>216</v>
      </c>
      <c r="G3" s="4" t="s">
        <v>2</v>
      </c>
    </row>
    <row r="4" spans="1:7" ht="29.25" customHeight="1" x14ac:dyDescent="0.25">
      <c r="A4" s="62" t="s">
        <v>172</v>
      </c>
      <c r="B4" s="63"/>
      <c r="C4" s="47">
        <f>C5+C12+C15+C19+C25+C29+C32+C39+C42+C46+C52+C57+C60+C62</f>
        <v>8228653.200000003</v>
      </c>
      <c r="D4" s="47">
        <f>D5+D12+D15+D19+D25+D29+D32+D39+D42+D46+D52+D57+D60+D62</f>
        <v>1883824.7</v>
      </c>
      <c r="E4" s="48">
        <f>D4/C4*100</f>
        <v>22.893475447476622</v>
      </c>
      <c r="F4" s="47">
        <f>F5+F12+F15+F19+F25+F29+F32+F39+F42+F46+F52+F57+F60+F62</f>
        <v>3361462.7</v>
      </c>
      <c r="G4" s="48">
        <f>D4/F4*100</f>
        <v>56.041814773074826</v>
      </c>
    </row>
    <row r="5" spans="1:7" ht="21" customHeight="1" x14ac:dyDescent="0.25">
      <c r="A5" s="1" t="s">
        <v>3</v>
      </c>
      <c r="B5" s="1" t="s">
        <v>4</v>
      </c>
      <c r="C5" s="5">
        <f>C6+C7+C8+C9+C10+C11</f>
        <v>262427.3</v>
      </c>
      <c r="D5" s="5">
        <f>D6+D7+D8+D9+D10+D11</f>
        <v>44957</v>
      </c>
      <c r="E5" s="34">
        <f t="shared" ref="E5:E63" si="0">D5/C5*100</f>
        <v>17.131220722844002</v>
      </c>
      <c r="F5" s="5">
        <f>F6+F7+F8+F9+F10+F11</f>
        <v>86144.900000000009</v>
      </c>
      <c r="G5" s="6">
        <f t="shared" ref="G5:G63" si="1">D5/F5*100</f>
        <v>52.187651271288246</v>
      </c>
    </row>
    <row r="6" spans="1:7" ht="75" x14ac:dyDescent="0.25">
      <c r="A6" s="7" t="s">
        <v>5</v>
      </c>
      <c r="B6" s="7" t="s">
        <v>6</v>
      </c>
      <c r="C6" s="8">
        <v>137505.79999999999</v>
      </c>
      <c r="D6" s="8">
        <v>36315.599999999999</v>
      </c>
      <c r="E6" s="9">
        <f t="shared" si="0"/>
        <v>26.410231422965431</v>
      </c>
      <c r="F6" s="8">
        <v>68983</v>
      </c>
      <c r="G6" s="9">
        <f t="shared" si="1"/>
        <v>52.644274676369541</v>
      </c>
    </row>
    <row r="7" spans="1:7" x14ac:dyDescent="0.25">
      <c r="A7" s="7" t="s">
        <v>7</v>
      </c>
      <c r="B7" s="7" t="s">
        <v>8</v>
      </c>
      <c r="C7" s="8">
        <v>15.4</v>
      </c>
      <c r="D7" s="8">
        <v>0</v>
      </c>
      <c r="E7" s="9">
        <f t="shared" si="0"/>
        <v>0</v>
      </c>
      <c r="F7" s="8"/>
      <c r="G7" s="9" t="e">
        <f t="shared" si="1"/>
        <v>#DIV/0!</v>
      </c>
    </row>
    <row r="8" spans="1:7" ht="60" x14ac:dyDescent="0.25">
      <c r="A8" s="7" t="s">
        <v>9</v>
      </c>
      <c r="B8" s="7" t="s">
        <v>10</v>
      </c>
      <c r="C8" s="8">
        <v>34514</v>
      </c>
      <c r="D8" s="8">
        <v>6863.1</v>
      </c>
      <c r="E8" s="9">
        <f t="shared" si="0"/>
        <v>19.884974213362693</v>
      </c>
      <c r="F8" s="8">
        <v>13614.8</v>
      </c>
      <c r="G8" s="9">
        <f t="shared" si="1"/>
        <v>50.409113611657908</v>
      </c>
    </row>
    <row r="9" spans="1:7" ht="30" x14ac:dyDescent="0.25">
      <c r="A9" s="7" t="s">
        <v>11</v>
      </c>
      <c r="B9" s="7" t="s">
        <v>12</v>
      </c>
      <c r="C9" s="8"/>
      <c r="D9" s="8"/>
      <c r="E9" s="9" t="e">
        <f t="shared" si="0"/>
        <v>#DIV/0!</v>
      </c>
      <c r="F9" s="8"/>
      <c r="G9" s="9" t="e">
        <f t="shared" si="1"/>
        <v>#DIV/0!</v>
      </c>
    </row>
    <row r="10" spans="1:7" x14ac:dyDescent="0.25">
      <c r="A10" s="7" t="s">
        <v>13</v>
      </c>
      <c r="B10" s="7" t="s">
        <v>14</v>
      </c>
      <c r="C10" s="8">
        <v>77896.600000000006</v>
      </c>
      <c r="D10" s="8">
        <v>0</v>
      </c>
      <c r="E10" s="9">
        <v>0</v>
      </c>
      <c r="F10" s="8"/>
      <c r="G10" s="9"/>
    </row>
    <row r="11" spans="1:7" x14ac:dyDescent="0.25">
      <c r="A11" s="7" t="s">
        <v>15</v>
      </c>
      <c r="B11" s="7" t="s">
        <v>16</v>
      </c>
      <c r="C11" s="8">
        <v>12495.5</v>
      </c>
      <c r="D11" s="8">
        <v>1778.3</v>
      </c>
      <c r="E11" s="9">
        <f t="shared" si="0"/>
        <v>14.231523348405425</v>
      </c>
      <c r="F11" s="8">
        <v>3547.1</v>
      </c>
      <c r="G11" s="9">
        <f t="shared" si="1"/>
        <v>50.133912209974341</v>
      </c>
    </row>
    <row r="12" spans="1:7" x14ac:dyDescent="0.25">
      <c r="A12" s="1" t="s">
        <v>17</v>
      </c>
      <c r="B12" s="1" t="s">
        <v>18</v>
      </c>
      <c r="C12" s="5">
        <f>C13+C14</f>
        <v>300</v>
      </c>
      <c r="D12" s="5">
        <f>D13+D14</f>
        <v>4.8</v>
      </c>
      <c r="E12" s="6">
        <f t="shared" si="0"/>
        <v>1.6</v>
      </c>
      <c r="F12" s="5">
        <f>F13+F14</f>
        <v>38.6</v>
      </c>
      <c r="G12" s="6">
        <f t="shared" si="1"/>
        <v>12.435233160621761</v>
      </c>
    </row>
    <row r="13" spans="1:7" ht="30" hidden="1" x14ac:dyDescent="0.25">
      <c r="A13" s="7" t="s">
        <v>111</v>
      </c>
      <c r="B13" s="7" t="s">
        <v>112</v>
      </c>
      <c r="C13" s="8"/>
      <c r="D13" s="8"/>
      <c r="E13" s="9">
        <v>0</v>
      </c>
      <c r="F13" s="8">
        <v>0</v>
      </c>
      <c r="G13" s="9">
        <v>0</v>
      </c>
    </row>
    <row r="14" spans="1:7" x14ac:dyDescent="0.25">
      <c r="A14" s="7" t="s">
        <v>19</v>
      </c>
      <c r="B14" s="7" t="s">
        <v>20</v>
      </c>
      <c r="C14" s="8">
        <v>300</v>
      </c>
      <c r="D14" s="8">
        <v>4.8</v>
      </c>
      <c r="E14" s="9">
        <f t="shared" si="0"/>
        <v>1.6</v>
      </c>
      <c r="F14" s="8">
        <v>38.6</v>
      </c>
      <c r="G14" s="9">
        <f t="shared" si="1"/>
        <v>12.435233160621761</v>
      </c>
    </row>
    <row r="15" spans="1:7" ht="28.5" x14ac:dyDescent="0.25">
      <c r="A15" s="1" t="s">
        <v>21</v>
      </c>
      <c r="B15" s="1" t="s">
        <v>22</v>
      </c>
      <c r="C15" s="5">
        <f>C16+C17+C18</f>
        <v>84151.6</v>
      </c>
      <c r="D15" s="5">
        <f>D16+D17+D18</f>
        <v>3375.6</v>
      </c>
      <c r="E15" s="6">
        <f t="shared" si="0"/>
        <v>4.011331929517679</v>
      </c>
      <c r="F15" s="5">
        <f>F16+F17+F18</f>
        <v>7230.4</v>
      </c>
      <c r="G15" s="6">
        <f t="shared" si="1"/>
        <v>46.686213764107102</v>
      </c>
    </row>
    <row r="16" spans="1:7" x14ac:dyDescent="0.25">
      <c r="A16" s="7" t="s">
        <v>23</v>
      </c>
      <c r="B16" s="7" t="s">
        <v>24</v>
      </c>
      <c r="C16" s="8">
        <v>2606</v>
      </c>
      <c r="D16" s="8">
        <v>571</v>
      </c>
      <c r="E16" s="9">
        <f t="shared" si="0"/>
        <v>21.910974673829624</v>
      </c>
      <c r="F16" s="8">
        <v>1209.5999999999999</v>
      </c>
      <c r="G16" s="9">
        <f t="shared" si="1"/>
        <v>47.205687830687836</v>
      </c>
    </row>
    <row r="17" spans="1:7" ht="60" x14ac:dyDescent="0.25">
      <c r="A17" s="7" t="s">
        <v>25</v>
      </c>
      <c r="B17" s="7" t="s">
        <v>26</v>
      </c>
      <c r="C17" s="8">
        <v>69852.5</v>
      </c>
      <c r="D17" s="8">
        <v>10.4</v>
      </c>
      <c r="E17" s="9">
        <f t="shared" si="0"/>
        <v>1.4888515085358434E-2</v>
      </c>
      <c r="F17" s="8"/>
      <c r="G17" s="9" t="e">
        <f t="shared" si="1"/>
        <v>#DIV/0!</v>
      </c>
    </row>
    <row r="18" spans="1:7" ht="45" x14ac:dyDescent="0.25">
      <c r="A18" s="7" t="s">
        <v>27</v>
      </c>
      <c r="B18" s="7" t="s">
        <v>28</v>
      </c>
      <c r="C18" s="8">
        <v>11693.1</v>
      </c>
      <c r="D18" s="8">
        <v>2794.2</v>
      </c>
      <c r="E18" s="9">
        <f t="shared" si="0"/>
        <v>23.896143879723937</v>
      </c>
      <c r="F18" s="8">
        <v>6020.8</v>
      </c>
      <c r="G18" s="9">
        <f t="shared" si="1"/>
        <v>46.409115067765079</v>
      </c>
    </row>
    <row r="19" spans="1:7" x14ac:dyDescent="0.25">
      <c r="A19" s="1" t="s">
        <v>29</v>
      </c>
      <c r="B19" s="1" t="s">
        <v>30</v>
      </c>
      <c r="C19" s="5">
        <f>C20+C21+C22+C23+C24</f>
        <v>972089.3</v>
      </c>
      <c r="D19" s="5">
        <f>D20+D21+D22+D23+D24</f>
        <v>377389.8</v>
      </c>
      <c r="E19" s="6">
        <f t="shared" si="0"/>
        <v>38.822544389697526</v>
      </c>
      <c r="F19" s="5">
        <f>F20+F21+F22+F23+F24</f>
        <v>255045.59999999998</v>
      </c>
      <c r="G19" s="6">
        <f t="shared" si="1"/>
        <v>147.96953956468963</v>
      </c>
    </row>
    <row r="20" spans="1:7" hidden="1" x14ac:dyDescent="0.25">
      <c r="A20" s="7" t="s">
        <v>113</v>
      </c>
      <c r="B20" s="7" t="s">
        <v>114</v>
      </c>
      <c r="C20" s="8"/>
      <c r="D20" s="8"/>
      <c r="E20" s="8">
        <v>0</v>
      </c>
      <c r="F20" s="8">
        <v>0</v>
      </c>
      <c r="G20" s="9">
        <v>0</v>
      </c>
    </row>
    <row r="21" spans="1:7" x14ac:dyDescent="0.25">
      <c r="A21" s="7" t="s">
        <v>31</v>
      </c>
      <c r="B21" s="7" t="s">
        <v>32</v>
      </c>
      <c r="C21" s="8">
        <v>536.29999999999995</v>
      </c>
      <c r="D21" s="8">
        <v>127.4</v>
      </c>
      <c r="E21" s="9">
        <f t="shared" si="0"/>
        <v>23.755360805519302</v>
      </c>
      <c r="F21" s="8"/>
      <c r="G21" s="9" t="e">
        <f t="shared" si="1"/>
        <v>#DIV/0!</v>
      </c>
    </row>
    <row r="22" spans="1:7" hidden="1" x14ac:dyDescent="0.25">
      <c r="A22" s="7" t="s">
        <v>33</v>
      </c>
      <c r="B22" s="7" t="s">
        <v>34</v>
      </c>
      <c r="C22" s="8"/>
      <c r="D22" s="8"/>
      <c r="E22" s="9" t="e">
        <f t="shared" si="0"/>
        <v>#DIV/0!</v>
      </c>
      <c r="F22" s="8"/>
      <c r="G22" s="9" t="e">
        <f t="shared" si="1"/>
        <v>#DIV/0!</v>
      </c>
    </row>
    <row r="23" spans="1:7" x14ac:dyDescent="0.25">
      <c r="A23" s="7" t="s">
        <v>35</v>
      </c>
      <c r="B23" s="7" t="s">
        <v>36</v>
      </c>
      <c r="C23" s="8">
        <v>620325.69999999995</v>
      </c>
      <c r="D23" s="8">
        <v>321579.8</v>
      </c>
      <c r="E23" s="9">
        <f t="shared" si="0"/>
        <v>51.840476704415117</v>
      </c>
      <c r="F23" s="8">
        <v>147468.4</v>
      </c>
      <c r="G23" s="9">
        <f t="shared" si="1"/>
        <v>218.06692145571526</v>
      </c>
    </row>
    <row r="24" spans="1:7" ht="30" x14ac:dyDescent="0.25">
      <c r="A24" s="7" t="s">
        <v>37</v>
      </c>
      <c r="B24" s="7" t="s">
        <v>38</v>
      </c>
      <c r="C24" s="8">
        <v>351227.3</v>
      </c>
      <c r="D24" s="8">
        <v>55682.6</v>
      </c>
      <c r="E24" s="9">
        <f t="shared" si="0"/>
        <v>15.853722076843116</v>
      </c>
      <c r="F24" s="8">
        <v>107577.2</v>
      </c>
      <c r="G24" s="9">
        <f t="shared" si="1"/>
        <v>51.760596111443689</v>
      </c>
    </row>
    <row r="25" spans="1:7" x14ac:dyDescent="0.25">
      <c r="A25" s="1" t="s">
        <v>39</v>
      </c>
      <c r="B25" s="1" t="s">
        <v>40</v>
      </c>
      <c r="C25" s="5">
        <f>C26+C27+C28</f>
        <v>338786</v>
      </c>
      <c r="D25" s="5">
        <f>D26+D27+D28</f>
        <v>37112.5</v>
      </c>
      <c r="E25" s="6">
        <f t="shared" si="0"/>
        <v>10.954555383044164</v>
      </c>
      <c r="F25" s="5">
        <f>F26+F27+F28</f>
        <v>247762.4</v>
      </c>
      <c r="G25" s="6">
        <f t="shared" si="1"/>
        <v>14.979068656099553</v>
      </c>
    </row>
    <row r="26" spans="1:7" x14ac:dyDescent="0.25">
      <c r="A26" s="7" t="s">
        <v>41</v>
      </c>
      <c r="B26" s="7" t="s">
        <v>42</v>
      </c>
      <c r="C26" s="8">
        <v>5374</v>
      </c>
      <c r="D26" s="8">
        <v>678.2</v>
      </c>
      <c r="E26" s="9">
        <f t="shared" si="0"/>
        <v>12.620022329735766</v>
      </c>
      <c r="F26" s="8">
        <v>1337.1</v>
      </c>
      <c r="G26" s="9">
        <f t="shared" si="1"/>
        <v>50.721711165956187</v>
      </c>
    </row>
    <row r="27" spans="1:7" x14ac:dyDescent="0.25">
      <c r="A27" s="7" t="s">
        <v>43</v>
      </c>
      <c r="B27" s="7" t="s">
        <v>44</v>
      </c>
      <c r="C27" s="8">
        <v>6934.8</v>
      </c>
      <c r="D27" s="8">
        <v>60.7</v>
      </c>
      <c r="E27" s="9">
        <f t="shared" si="0"/>
        <v>0.87529561054392346</v>
      </c>
      <c r="F27" s="8">
        <v>61.5</v>
      </c>
      <c r="G27" s="9">
        <f t="shared" si="1"/>
        <v>98.699186991869922</v>
      </c>
    </row>
    <row r="28" spans="1:7" x14ac:dyDescent="0.25">
      <c r="A28" s="7" t="s">
        <v>45</v>
      </c>
      <c r="B28" s="7" t="s">
        <v>46</v>
      </c>
      <c r="C28" s="8">
        <v>326477.2</v>
      </c>
      <c r="D28" s="8">
        <v>36373.599999999999</v>
      </c>
      <c r="E28" s="9">
        <f t="shared" si="0"/>
        <v>11.141237427912271</v>
      </c>
      <c r="F28" s="8">
        <v>246363.8</v>
      </c>
      <c r="G28" s="9">
        <f t="shared" si="1"/>
        <v>14.764182075451021</v>
      </c>
    </row>
    <row r="29" spans="1:7" x14ac:dyDescent="0.25">
      <c r="A29" s="1" t="s">
        <v>47</v>
      </c>
      <c r="B29" s="1" t="s">
        <v>48</v>
      </c>
      <c r="C29" s="5">
        <f>C30+C31</f>
        <v>1549</v>
      </c>
      <c r="D29" s="5">
        <f>D30+D31</f>
        <v>319.89999999999998</v>
      </c>
      <c r="E29" s="6">
        <f t="shared" si="0"/>
        <v>20.652033570045187</v>
      </c>
      <c r="F29" s="5">
        <f>F30+F31</f>
        <v>678.6</v>
      </c>
      <c r="G29" s="6">
        <f t="shared" si="1"/>
        <v>47.141173003241967</v>
      </c>
    </row>
    <row r="30" spans="1:7" ht="30" x14ac:dyDescent="0.25">
      <c r="A30" s="7" t="s">
        <v>49</v>
      </c>
      <c r="B30" s="7" t="s">
        <v>50</v>
      </c>
      <c r="C30" s="8"/>
      <c r="D30" s="8"/>
      <c r="E30" s="9">
        <v>0</v>
      </c>
      <c r="F30" s="8"/>
      <c r="G30" s="9"/>
    </row>
    <row r="31" spans="1:7" ht="30" x14ac:dyDescent="0.25">
      <c r="A31" s="7" t="s">
        <v>51</v>
      </c>
      <c r="B31" s="7" t="s">
        <v>52</v>
      </c>
      <c r="C31" s="8">
        <v>1549</v>
      </c>
      <c r="D31" s="8">
        <v>319.89999999999998</v>
      </c>
      <c r="E31" s="9">
        <f t="shared" si="0"/>
        <v>20.652033570045187</v>
      </c>
      <c r="F31" s="8">
        <v>678.6</v>
      </c>
      <c r="G31" s="9">
        <f t="shared" si="1"/>
        <v>47.141173003241967</v>
      </c>
    </row>
    <row r="32" spans="1:7" x14ac:dyDescent="0.25">
      <c r="A32" s="1" t="s">
        <v>53</v>
      </c>
      <c r="B32" s="1" t="s">
        <v>54</v>
      </c>
      <c r="C32" s="5">
        <f>C33+C34+C35+C37+C38+C36</f>
        <v>4663641.7000000011</v>
      </c>
      <c r="D32" s="5">
        <f>D33+D34+D35+D37+D38+D36</f>
        <v>994866.3</v>
      </c>
      <c r="E32" s="6">
        <f t="shared" si="0"/>
        <v>21.332391379895242</v>
      </c>
      <c r="F32" s="5">
        <f>F33+F34+F35+F37+F38+F36</f>
        <v>1906257.8</v>
      </c>
      <c r="G32" s="6">
        <f t="shared" si="1"/>
        <v>52.189493991840976</v>
      </c>
    </row>
    <row r="33" spans="1:7" x14ac:dyDescent="0.25">
      <c r="A33" s="7" t="s">
        <v>55</v>
      </c>
      <c r="B33" s="7" t="s">
        <v>56</v>
      </c>
      <c r="C33" s="8">
        <v>1208707.6000000001</v>
      </c>
      <c r="D33" s="8">
        <v>261199.3</v>
      </c>
      <c r="E33" s="33">
        <f>D33/C33*100</f>
        <v>21.609800418231835</v>
      </c>
      <c r="F33" s="8">
        <v>445576.3</v>
      </c>
      <c r="G33" s="9">
        <f t="shared" si="1"/>
        <v>58.620554998100218</v>
      </c>
    </row>
    <row r="34" spans="1:7" x14ac:dyDescent="0.25">
      <c r="A34" s="7" t="s">
        <v>57</v>
      </c>
      <c r="B34" s="7" t="s">
        <v>58</v>
      </c>
      <c r="C34" s="8">
        <v>3016739.6</v>
      </c>
      <c r="D34" s="8">
        <v>628063.69999999995</v>
      </c>
      <c r="E34" s="9">
        <f t="shared" si="0"/>
        <v>20.819287816555327</v>
      </c>
      <c r="F34" s="8">
        <v>1288610.2</v>
      </c>
      <c r="G34" s="9">
        <f t="shared" si="1"/>
        <v>48.739618854483687</v>
      </c>
    </row>
    <row r="35" spans="1:7" x14ac:dyDescent="0.25">
      <c r="A35" s="7" t="s">
        <v>59</v>
      </c>
      <c r="B35" s="7" t="s">
        <v>60</v>
      </c>
      <c r="C35" s="8">
        <v>283717.40000000002</v>
      </c>
      <c r="D35" s="8">
        <v>76866.100000000006</v>
      </c>
      <c r="E35" s="33">
        <f t="shared" si="0"/>
        <v>27.092487101601805</v>
      </c>
      <c r="F35" s="8">
        <v>121151.3</v>
      </c>
      <c r="G35" s="9">
        <f t="shared" si="1"/>
        <v>63.44636830145447</v>
      </c>
    </row>
    <row r="36" spans="1:7" ht="45" x14ac:dyDescent="0.25">
      <c r="A36" s="7" t="s">
        <v>202</v>
      </c>
      <c r="B36" s="7" t="s">
        <v>203</v>
      </c>
      <c r="C36" s="8">
        <v>437.5</v>
      </c>
      <c r="D36" s="8">
        <v>14.8</v>
      </c>
      <c r="E36" s="33"/>
      <c r="F36" s="8"/>
      <c r="G36" s="9" t="e">
        <f t="shared" si="1"/>
        <v>#DIV/0!</v>
      </c>
    </row>
    <row r="37" spans="1:7" x14ac:dyDescent="0.25">
      <c r="A37" s="7" t="s">
        <v>61</v>
      </c>
      <c r="B37" s="7" t="s">
        <v>62</v>
      </c>
      <c r="C37" s="8">
        <v>6982.4</v>
      </c>
      <c r="D37" s="8">
        <v>1212.4000000000001</v>
      </c>
      <c r="E37" s="9">
        <f t="shared" si="0"/>
        <v>17.363657195233735</v>
      </c>
      <c r="F37" s="8">
        <v>1199.9000000000001</v>
      </c>
      <c r="G37" s="9">
        <f t="shared" si="1"/>
        <v>101.04175347945663</v>
      </c>
    </row>
    <row r="38" spans="1:7" x14ac:dyDescent="0.25">
      <c r="A38" s="7" t="s">
        <v>63</v>
      </c>
      <c r="B38" s="7" t="s">
        <v>64</v>
      </c>
      <c r="C38" s="8">
        <v>147057.20000000001</v>
      </c>
      <c r="D38" s="8">
        <v>27510</v>
      </c>
      <c r="E38" s="9">
        <f t="shared" si="0"/>
        <v>18.707006525352039</v>
      </c>
      <c r="F38" s="8">
        <v>49720.1</v>
      </c>
      <c r="G38" s="9">
        <f t="shared" si="1"/>
        <v>55.32973586135185</v>
      </c>
    </row>
    <row r="39" spans="1:7" x14ac:dyDescent="0.25">
      <c r="A39" s="1" t="s">
        <v>65</v>
      </c>
      <c r="B39" s="1" t="s">
        <v>66</v>
      </c>
      <c r="C39" s="5">
        <f>C40+C41</f>
        <v>402103.69999999995</v>
      </c>
      <c r="D39" s="5">
        <f>D40+D41</f>
        <v>102188.3</v>
      </c>
      <c r="E39" s="6">
        <f t="shared" si="0"/>
        <v>25.413419473633297</v>
      </c>
      <c r="F39" s="5">
        <f>F40+F41</f>
        <v>169075</v>
      </c>
      <c r="G39" s="6">
        <f t="shared" si="1"/>
        <v>60.439627384296912</v>
      </c>
    </row>
    <row r="40" spans="1:7" x14ac:dyDescent="0.25">
      <c r="A40" s="7" t="s">
        <v>67</v>
      </c>
      <c r="B40" s="7" t="s">
        <v>68</v>
      </c>
      <c r="C40" s="8">
        <v>374722.1</v>
      </c>
      <c r="D40" s="8">
        <v>95720.3</v>
      </c>
      <c r="E40" s="9">
        <f t="shared" si="0"/>
        <v>25.544343394745066</v>
      </c>
      <c r="F40" s="8">
        <v>150716.29999999999</v>
      </c>
      <c r="G40" s="9">
        <f t="shared" si="1"/>
        <v>63.510250716080485</v>
      </c>
    </row>
    <row r="41" spans="1:7" ht="30" x14ac:dyDescent="0.25">
      <c r="A41" s="7" t="s">
        <v>69</v>
      </c>
      <c r="B41" s="7" t="s">
        <v>70</v>
      </c>
      <c r="C41" s="8">
        <v>27381.599999999999</v>
      </c>
      <c r="D41" s="8">
        <v>6468</v>
      </c>
      <c r="E41" s="9">
        <f t="shared" si="0"/>
        <v>23.62170216495749</v>
      </c>
      <c r="F41" s="8">
        <v>18358.7</v>
      </c>
      <c r="G41" s="9">
        <f t="shared" si="1"/>
        <v>35.231252757548191</v>
      </c>
    </row>
    <row r="42" spans="1:7" ht="23.25" customHeight="1" x14ac:dyDescent="0.25">
      <c r="A42" s="1" t="s">
        <v>71</v>
      </c>
      <c r="B42" s="1" t="s">
        <v>72</v>
      </c>
      <c r="C42" s="5">
        <f>C43+C44+C45</f>
        <v>11808.7</v>
      </c>
      <c r="D42" s="5">
        <f>D43+D44+D45</f>
        <v>2363.9</v>
      </c>
      <c r="E42" s="6">
        <f t="shared" si="0"/>
        <v>20.01829159856716</v>
      </c>
      <c r="F42" s="5">
        <f>F43+F44+F45</f>
        <v>1164.2</v>
      </c>
      <c r="G42" s="6">
        <f t="shared" si="1"/>
        <v>203.04930424325715</v>
      </c>
    </row>
    <row r="43" spans="1:7" x14ac:dyDescent="0.25">
      <c r="A43" s="7" t="s">
        <v>73</v>
      </c>
      <c r="B43" s="7" t="s">
        <v>74</v>
      </c>
      <c r="C43" s="8">
        <v>5455.3</v>
      </c>
      <c r="D43" s="8">
        <v>664.1</v>
      </c>
      <c r="E43" s="9">
        <f t="shared" si="0"/>
        <v>12.173482668230895</v>
      </c>
      <c r="F43" s="8">
        <v>1164.2</v>
      </c>
      <c r="G43" s="9">
        <f t="shared" si="1"/>
        <v>57.043463322453192</v>
      </c>
    </row>
    <row r="44" spans="1:7" x14ac:dyDescent="0.25">
      <c r="A44" s="7" t="s">
        <v>75</v>
      </c>
      <c r="B44" s="7" t="s">
        <v>76</v>
      </c>
      <c r="C44" s="8">
        <v>3203.6</v>
      </c>
      <c r="D44" s="8">
        <v>0</v>
      </c>
      <c r="E44" s="9">
        <f t="shared" si="0"/>
        <v>0</v>
      </c>
      <c r="F44" s="8"/>
      <c r="G44" s="9">
        <v>0</v>
      </c>
    </row>
    <row r="45" spans="1:7" ht="30" x14ac:dyDescent="0.25">
      <c r="A45" s="7" t="s">
        <v>77</v>
      </c>
      <c r="B45" s="7" t="s">
        <v>78</v>
      </c>
      <c r="C45" s="8">
        <v>3149.8</v>
      </c>
      <c r="D45" s="8">
        <v>1699.8</v>
      </c>
      <c r="E45" s="9">
        <f t="shared" si="0"/>
        <v>53.965331132135375</v>
      </c>
      <c r="F45" s="8"/>
      <c r="G45" s="9" t="e">
        <f t="shared" si="1"/>
        <v>#DIV/0!</v>
      </c>
    </row>
    <row r="46" spans="1:7" x14ac:dyDescent="0.25">
      <c r="A46" s="1" t="s">
        <v>79</v>
      </c>
      <c r="B46" s="1" t="s">
        <v>80</v>
      </c>
      <c r="C46" s="5">
        <f>C47+C48+C49+C50+C51</f>
        <v>1122822.4000000001</v>
      </c>
      <c r="D46" s="5">
        <f>D47+D48+D49+D50+D51</f>
        <v>235495.90000000002</v>
      </c>
      <c r="E46" s="6">
        <f t="shared" si="0"/>
        <v>20.973566255892294</v>
      </c>
      <c r="F46" s="5">
        <f>F47+F48+F49+F50+F51</f>
        <v>548155.89999999991</v>
      </c>
      <c r="G46" s="6">
        <f t="shared" si="1"/>
        <v>42.961482308226557</v>
      </c>
    </row>
    <row r="47" spans="1:7" x14ac:dyDescent="0.25">
      <c r="A47" s="7" t="s">
        <v>81</v>
      </c>
      <c r="B47" s="7" t="s">
        <v>82</v>
      </c>
      <c r="C47" s="8">
        <v>11020</v>
      </c>
      <c r="D47" s="8">
        <v>13.6</v>
      </c>
      <c r="E47" s="9">
        <f t="shared" si="0"/>
        <v>0.1234119782214156</v>
      </c>
      <c r="F47" s="8">
        <v>4344.7</v>
      </c>
      <c r="G47" s="9">
        <f t="shared" si="1"/>
        <v>0.31302506502175065</v>
      </c>
    </row>
    <row r="48" spans="1:7" x14ac:dyDescent="0.25">
      <c r="A48" s="7" t="s">
        <v>83</v>
      </c>
      <c r="B48" s="7" t="s">
        <v>84</v>
      </c>
      <c r="C48" s="8">
        <v>71806.100000000006</v>
      </c>
      <c r="D48" s="8">
        <v>12125.2</v>
      </c>
      <c r="E48" s="9">
        <f t="shared" si="0"/>
        <v>16.886030574004156</v>
      </c>
      <c r="F48" s="8">
        <v>24524.400000000001</v>
      </c>
      <c r="G48" s="9">
        <f t="shared" si="1"/>
        <v>49.441372673745335</v>
      </c>
    </row>
    <row r="49" spans="1:7" x14ac:dyDescent="0.25">
      <c r="A49" s="7" t="s">
        <v>85</v>
      </c>
      <c r="B49" s="7" t="s">
        <v>86</v>
      </c>
      <c r="C49" s="8">
        <v>671530.5</v>
      </c>
      <c r="D49" s="8">
        <v>165581.6</v>
      </c>
      <c r="E49" s="9">
        <f t="shared" si="0"/>
        <v>24.657346166704269</v>
      </c>
      <c r="F49" s="8">
        <v>295714.59999999998</v>
      </c>
      <c r="G49" s="9">
        <f t="shared" si="1"/>
        <v>55.993718267545809</v>
      </c>
    </row>
    <row r="50" spans="1:7" x14ac:dyDescent="0.25">
      <c r="A50" s="7" t="s">
        <v>87</v>
      </c>
      <c r="B50" s="7" t="s">
        <v>88</v>
      </c>
      <c r="C50" s="8">
        <v>338404.5</v>
      </c>
      <c r="D50" s="8">
        <v>52984.3</v>
      </c>
      <c r="E50" s="9">
        <f t="shared" si="0"/>
        <v>15.6570908483782</v>
      </c>
      <c r="F50" s="8">
        <v>215771.5</v>
      </c>
      <c r="G50" s="9">
        <f t="shared" si="1"/>
        <v>24.555745313908464</v>
      </c>
    </row>
    <row r="51" spans="1:7" ht="30" x14ac:dyDescent="0.25">
      <c r="A51" s="7" t="s">
        <v>89</v>
      </c>
      <c r="B51" s="7" t="s">
        <v>90</v>
      </c>
      <c r="C51" s="8">
        <v>30061.3</v>
      </c>
      <c r="D51" s="8">
        <v>4791.2</v>
      </c>
      <c r="E51" s="9">
        <f t="shared" si="0"/>
        <v>15.938099816042554</v>
      </c>
      <c r="F51" s="8">
        <v>7800.7</v>
      </c>
      <c r="G51" s="9">
        <f t="shared" si="1"/>
        <v>61.420128962785391</v>
      </c>
    </row>
    <row r="52" spans="1:7" x14ac:dyDescent="0.25">
      <c r="A52" s="1" t="s">
        <v>91</v>
      </c>
      <c r="B52" s="10" t="s">
        <v>92</v>
      </c>
      <c r="C52" s="5">
        <f>C53+C55+C56</f>
        <v>149345.4</v>
      </c>
      <c r="D52" s="5">
        <f>D53+D55+D56</f>
        <v>37593.199999999997</v>
      </c>
      <c r="E52" s="34">
        <f t="shared" si="0"/>
        <v>25.171983870946139</v>
      </c>
      <c r="F52" s="5">
        <f>F53+F55+F56+F54</f>
        <v>60107.5</v>
      </c>
      <c r="G52" s="6">
        <f t="shared" si="1"/>
        <v>62.543276629372372</v>
      </c>
    </row>
    <row r="53" spans="1:7" x14ac:dyDescent="0.25">
      <c r="A53" s="7" t="s">
        <v>115</v>
      </c>
      <c r="B53" s="11" t="s">
        <v>116</v>
      </c>
      <c r="C53" s="8">
        <v>118039.5</v>
      </c>
      <c r="D53" s="8">
        <v>31150.3</v>
      </c>
      <c r="E53" s="9">
        <f t="shared" si="0"/>
        <v>26.389725473252597</v>
      </c>
      <c r="F53" s="8"/>
      <c r="G53" s="9" t="e">
        <f>D53/F53*100</f>
        <v>#DIV/0!</v>
      </c>
    </row>
    <row r="54" spans="1:7" x14ac:dyDescent="0.25">
      <c r="A54" s="7" t="s">
        <v>93</v>
      </c>
      <c r="B54" s="11" t="s">
        <v>94</v>
      </c>
      <c r="C54" s="8"/>
      <c r="D54" s="8"/>
      <c r="E54" s="9"/>
      <c r="F54" s="8">
        <v>57776.4</v>
      </c>
      <c r="G54" s="9"/>
    </row>
    <row r="55" spans="1:7" x14ac:dyDescent="0.25">
      <c r="A55" s="7" t="s">
        <v>211</v>
      </c>
      <c r="B55" s="7" t="s">
        <v>212</v>
      </c>
      <c r="C55" s="8">
        <v>21908</v>
      </c>
      <c r="D55" s="8">
        <v>5735.2</v>
      </c>
      <c r="E55" s="9">
        <f t="shared" si="0"/>
        <v>26.178564907796236</v>
      </c>
      <c r="F55" s="8"/>
      <c r="G55" s="9" t="e">
        <f t="shared" si="1"/>
        <v>#DIV/0!</v>
      </c>
    </row>
    <row r="56" spans="1:7" ht="30" x14ac:dyDescent="0.25">
      <c r="A56" s="7" t="s">
        <v>95</v>
      </c>
      <c r="B56" s="7" t="s">
        <v>96</v>
      </c>
      <c r="C56" s="8">
        <v>9397.9</v>
      </c>
      <c r="D56" s="8">
        <v>707.7</v>
      </c>
      <c r="E56" s="9">
        <f t="shared" si="0"/>
        <v>7.5304057289394448</v>
      </c>
      <c r="F56" s="8">
        <v>2331.1</v>
      </c>
      <c r="G56" s="9">
        <f t="shared" si="1"/>
        <v>30.35905795547167</v>
      </c>
    </row>
    <row r="57" spans="1:7" x14ac:dyDescent="0.25">
      <c r="A57" s="1" t="s">
        <v>97</v>
      </c>
      <c r="B57" s="10" t="s">
        <v>98</v>
      </c>
      <c r="C57" s="5">
        <f>C58+C59</f>
        <v>3040.2</v>
      </c>
      <c r="D57" s="5">
        <f>D58+D59</f>
        <v>667.6</v>
      </c>
      <c r="E57" s="6">
        <f t="shared" si="0"/>
        <v>21.959081639365831</v>
      </c>
      <c r="F57" s="5">
        <f>F58+F59</f>
        <v>866.2</v>
      </c>
      <c r="G57" s="6">
        <f t="shared" si="1"/>
        <v>77.072269683675813</v>
      </c>
    </row>
    <row r="58" spans="1:7" x14ac:dyDescent="0.25">
      <c r="A58" s="7" t="s">
        <v>99</v>
      </c>
      <c r="B58" s="7" t="s">
        <v>100</v>
      </c>
      <c r="C58" s="8">
        <v>2125.1999999999998</v>
      </c>
      <c r="D58" s="8">
        <v>536.1</v>
      </c>
      <c r="E58" s="9">
        <f t="shared" si="0"/>
        <v>25.225861095426318</v>
      </c>
      <c r="F58" s="8">
        <v>866.2</v>
      </c>
      <c r="G58" s="9">
        <f t="shared" si="1"/>
        <v>61.891018240591087</v>
      </c>
    </row>
    <row r="59" spans="1:7" ht="30" x14ac:dyDescent="0.25">
      <c r="A59" s="7" t="s">
        <v>101</v>
      </c>
      <c r="B59" s="7" t="s">
        <v>102</v>
      </c>
      <c r="C59" s="8">
        <v>915</v>
      </c>
      <c r="D59" s="8">
        <v>131.5</v>
      </c>
      <c r="E59" s="9">
        <f t="shared" si="0"/>
        <v>14.371584699453551</v>
      </c>
      <c r="F59" s="8"/>
      <c r="G59" s="9" t="e">
        <f t="shared" si="1"/>
        <v>#DIV/0!</v>
      </c>
    </row>
    <row r="60" spans="1:7" ht="28.5" x14ac:dyDescent="0.25">
      <c r="A60" s="1" t="s">
        <v>103</v>
      </c>
      <c r="B60" s="10" t="s">
        <v>104</v>
      </c>
      <c r="C60" s="5">
        <f>C61</f>
        <v>2000</v>
      </c>
      <c r="D60" s="5">
        <v>0</v>
      </c>
      <c r="E60" s="6">
        <v>0</v>
      </c>
      <c r="F60" s="5">
        <v>0</v>
      </c>
      <c r="G60" s="6">
        <v>0</v>
      </c>
    </row>
    <row r="61" spans="1:7" ht="30" x14ac:dyDescent="0.25">
      <c r="A61" s="7" t="s">
        <v>105</v>
      </c>
      <c r="B61" s="7" t="s">
        <v>106</v>
      </c>
      <c r="C61" s="8">
        <v>2000</v>
      </c>
      <c r="D61" s="8">
        <v>0</v>
      </c>
      <c r="E61" s="9">
        <v>0</v>
      </c>
      <c r="F61" s="8"/>
      <c r="G61" s="9">
        <v>0</v>
      </c>
    </row>
    <row r="62" spans="1:7" ht="42.75" x14ac:dyDescent="0.25">
      <c r="A62" s="1" t="s">
        <v>107</v>
      </c>
      <c r="B62" s="10" t="s">
        <v>108</v>
      </c>
      <c r="C62" s="5">
        <f>C63</f>
        <v>214587.9</v>
      </c>
      <c r="D62" s="5">
        <f>D63</f>
        <v>47489.9</v>
      </c>
      <c r="E62" s="6">
        <f t="shared" si="0"/>
        <v>22.130744557358547</v>
      </c>
      <c r="F62" s="5">
        <f>F63</f>
        <v>78935.600000000006</v>
      </c>
      <c r="G62" s="6">
        <f t="shared" si="1"/>
        <v>60.162841607588966</v>
      </c>
    </row>
    <row r="63" spans="1:7" ht="45" x14ac:dyDescent="0.25">
      <c r="A63" s="7" t="s">
        <v>109</v>
      </c>
      <c r="B63" s="7" t="s">
        <v>110</v>
      </c>
      <c r="C63" s="8">
        <v>214587.9</v>
      </c>
      <c r="D63" s="8">
        <v>47489.9</v>
      </c>
      <c r="E63" s="9">
        <f t="shared" si="0"/>
        <v>22.130744557358547</v>
      </c>
      <c r="F63" s="8">
        <v>78935.600000000006</v>
      </c>
      <c r="G63" s="9">
        <f t="shared" si="1"/>
        <v>60.162841607588966</v>
      </c>
    </row>
  </sheetData>
  <mergeCells count="3">
    <mergeCell ref="A1:G1"/>
    <mergeCell ref="A2:F2"/>
    <mergeCell ref="A4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4" workbookViewId="0">
      <selection activeCell="E11" sqref="E11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22.42578125" customWidth="1"/>
    <col min="7" max="7" width="17.5703125" customWidth="1"/>
    <col min="8" max="8" width="21" customWidth="1"/>
  </cols>
  <sheetData>
    <row r="1" spans="1:8" x14ac:dyDescent="0.25">
      <c r="A1" s="64" t="s">
        <v>208</v>
      </c>
      <c r="B1" s="64"/>
      <c r="C1" s="64"/>
      <c r="D1" s="64"/>
      <c r="E1" s="64"/>
      <c r="F1" s="64"/>
      <c r="G1" s="64"/>
      <c r="H1" s="64"/>
    </row>
    <row r="2" spans="1:8" x14ac:dyDescent="0.25">
      <c r="A2" s="64"/>
      <c r="B2" s="64"/>
      <c r="C2" s="64"/>
      <c r="D2" s="64"/>
      <c r="E2" s="64"/>
      <c r="F2" s="64"/>
      <c r="G2" s="64"/>
      <c r="H2" s="64"/>
    </row>
    <row r="3" spans="1:8" x14ac:dyDescent="0.25">
      <c r="A3" s="64"/>
      <c r="B3" s="64"/>
      <c r="C3" s="64"/>
      <c r="D3" s="64"/>
      <c r="E3" s="64"/>
      <c r="F3" s="64"/>
      <c r="G3" s="64"/>
      <c r="H3" s="64"/>
    </row>
    <row r="4" spans="1:8" ht="15.75" x14ac:dyDescent="0.25">
      <c r="A4" s="65"/>
      <c r="B4" s="65"/>
      <c r="C4" s="65"/>
      <c r="D4" s="65"/>
      <c r="E4" s="65"/>
      <c r="F4" s="65"/>
      <c r="G4" s="65"/>
      <c r="H4" s="65"/>
    </row>
    <row r="5" spans="1:8" ht="71.25" x14ac:dyDescent="0.25">
      <c r="A5" s="35" t="s">
        <v>117</v>
      </c>
      <c r="B5" s="35" t="s">
        <v>175</v>
      </c>
      <c r="C5" s="35" t="s">
        <v>176</v>
      </c>
      <c r="D5" s="50" t="s">
        <v>206</v>
      </c>
      <c r="E5" s="50" t="s">
        <v>207</v>
      </c>
      <c r="F5" s="35" t="s">
        <v>199</v>
      </c>
      <c r="G5" s="35" t="s">
        <v>213</v>
      </c>
      <c r="H5" s="35" t="s">
        <v>177</v>
      </c>
    </row>
    <row r="6" spans="1:8" ht="26.25" customHeight="1" x14ac:dyDescent="0.25">
      <c r="A6" s="66" t="s">
        <v>198</v>
      </c>
      <c r="B6" s="67"/>
      <c r="C6" s="68"/>
      <c r="D6" s="41">
        <f>D7+D10+D13</f>
        <v>210000</v>
      </c>
      <c r="E6" s="41">
        <f>E7+E10+E13</f>
        <v>52572.999999999956</v>
      </c>
      <c r="F6" s="43">
        <f t="shared" ref="F6:F16" si="0">E6/D6*100</f>
        <v>25.034761904761883</v>
      </c>
      <c r="G6" s="41">
        <f>G7+G10+G13</f>
        <v>64810.59999999986</v>
      </c>
      <c r="H6" s="43">
        <f>E6/G6*100</f>
        <v>81.117903552813999</v>
      </c>
    </row>
    <row r="7" spans="1:8" ht="28.5" x14ac:dyDescent="0.25">
      <c r="A7" s="35" t="s">
        <v>178</v>
      </c>
      <c r="B7" s="35">
        <v>861</v>
      </c>
      <c r="C7" s="35" t="s">
        <v>179</v>
      </c>
      <c r="D7" s="36">
        <f>D8+D9</f>
        <v>0</v>
      </c>
      <c r="E7" s="36">
        <f>E8+E9</f>
        <v>0</v>
      </c>
      <c r="F7" s="42">
        <v>0</v>
      </c>
      <c r="G7" s="36">
        <f>G8+G9</f>
        <v>0</v>
      </c>
      <c r="H7" s="42">
        <v>0</v>
      </c>
    </row>
    <row r="8" spans="1:8" ht="45" x14ac:dyDescent="0.25">
      <c r="A8" s="37" t="s">
        <v>180</v>
      </c>
      <c r="B8" s="37">
        <v>861</v>
      </c>
      <c r="C8" s="38" t="s">
        <v>181</v>
      </c>
      <c r="D8" s="39">
        <v>30000</v>
      </c>
      <c r="E8" s="39">
        <v>0</v>
      </c>
      <c r="F8" s="42">
        <f t="shared" si="0"/>
        <v>0</v>
      </c>
      <c r="G8" s="39">
        <v>0</v>
      </c>
      <c r="H8" s="42">
        <v>0</v>
      </c>
    </row>
    <row r="9" spans="1:8" ht="60" x14ac:dyDescent="0.25">
      <c r="A9" s="37" t="s">
        <v>182</v>
      </c>
      <c r="B9" s="37">
        <v>861</v>
      </c>
      <c r="C9" s="38" t="s">
        <v>183</v>
      </c>
      <c r="D9" s="39">
        <v>-30000</v>
      </c>
      <c r="E9" s="39">
        <v>0</v>
      </c>
      <c r="F9" s="42">
        <f t="shared" si="0"/>
        <v>0</v>
      </c>
      <c r="G9" s="39">
        <v>0</v>
      </c>
      <c r="H9" s="42">
        <v>0</v>
      </c>
    </row>
    <row r="10" spans="1:8" ht="28.5" x14ac:dyDescent="0.25">
      <c r="A10" s="35" t="s">
        <v>184</v>
      </c>
      <c r="B10" s="35">
        <v>861</v>
      </c>
      <c r="C10" s="40" t="s">
        <v>185</v>
      </c>
      <c r="D10" s="36">
        <f>D11+D12</f>
        <v>210000</v>
      </c>
      <c r="E10" s="36">
        <f>E11+E12</f>
        <v>79256.199999999953</v>
      </c>
      <c r="F10" s="43">
        <f t="shared" si="0"/>
        <v>37.741047619047599</v>
      </c>
      <c r="G10" s="36">
        <f>G11+G12</f>
        <v>73892.59999999986</v>
      </c>
      <c r="H10" s="43">
        <f>E10/G10*100</f>
        <v>107.25864294936179</v>
      </c>
    </row>
    <row r="11" spans="1:8" ht="30" x14ac:dyDescent="0.25">
      <c r="A11" s="37" t="s">
        <v>186</v>
      </c>
      <c r="B11" s="37">
        <v>861</v>
      </c>
      <c r="C11" s="38" t="s">
        <v>187</v>
      </c>
      <c r="D11" s="39">
        <v>-8191563.0999999996</v>
      </c>
      <c r="E11" s="39">
        <v>-1858402.5</v>
      </c>
      <c r="F11" s="42">
        <f t="shared" si="0"/>
        <v>22.686787336106832</v>
      </c>
      <c r="G11" s="39">
        <v>-1753339.8</v>
      </c>
      <c r="H11" s="42">
        <f t="shared" ref="H11:H15" si="1">E11/G11*100</f>
        <v>105.9921471012065</v>
      </c>
    </row>
    <row r="12" spans="1:8" ht="30" x14ac:dyDescent="0.25">
      <c r="A12" s="37" t="s">
        <v>188</v>
      </c>
      <c r="B12" s="37">
        <v>861</v>
      </c>
      <c r="C12" s="38" t="s">
        <v>189</v>
      </c>
      <c r="D12" s="39">
        <v>8401563.0999999996</v>
      </c>
      <c r="E12" s="39">
        <v>1937658.7</v>
      </c>
      <c r="F12" s="42">
        <f t="shared" si="0"/>
        <v>23.063073822536666</v>
      </c>
      <c r="G12" s="39">
        <v>1827232.4</v>
      </c>
      <c r="H12" s="42">
        <f t="shared" si="1"/>
        <v>106.04336372319143</v>
      </c>
    </row>
    <row r="13" spans="1:8" ht="42.75" x14ac:dyDescent="0.25">
      <c r="A13" s="35" t="s">
        <v>190</v>
      </c>
      <c r="B13" s="35">
        <v>861</v>
      </c>
      <c r="C13" s="40" t="s">
        <v>191</v>
      </c>
      <c r="D13" s="36">
        <f>D14</f>
        <v>0</v>
      </c>
      <c r="E13" s="36">
        <f>E14</f>
        <v>-26683.200000000001</v>
      </c>
      <c r="F13" s="43">
        <v>0</v>
      </c>
      <c r="G13" s="36">
        <f>G14</f>
        <v>-9082</v>
      </c>
      <c r="H13" s="43">
        <f t="shared" si="1"/>
        <v>293.80312706452327</v>
      </c>
    </row>
    <row r="14" spans="1:8" ht="42.75" x14ac:dyDescent="0.25">
      <c r="A14" s="35" t="s">
        <v>192</v>
      </c>
      <c r="B14" s="35">
        <v>861</v>
      </c>
      <c r="C14" s="40" t="s">
        <v>193</v>
      </c>
      <c r="D14" s="36">
        <f>D15+D16</f>
        <v>0</v>
      </c>
      <c r="E14" s="36">
        <f>E15+E16</f>
        <v>-26683.200000000001</v>
      </c>
      <c r="F14" s="43">
        <v>0</v>
      </c>
      <c r="G14" s="36">
        <f>G15+G16</f>
        <v>-9082</v>
      </c>
      <c r="H14" s="43">
        <f t="shared" si="1"/>
        <v>293.80312706452327</v>
      </c>
    </row>
    <row r="15" spans="1:8" ht="75" x14ac:dyDescent="0.25">
      <c r="A15" s="37" t="s">
        <v>194</v>
      </c>
      <c r="B15" s="37">
        <v>861</v>
      </c>
      <c r="C15" s="38" t="s">
        <v>195</v>
      </c>
      <c r="D15" s="39">
        <v>-143000</v>
      </c>
      <c r="E15" s="39">
        <v>-26683.200000000001</v>
      </c>
      <c r="F15" s="42">
        <f t="shared" si="0"/>
        <v>18.659580419580422</v>
      </c>
      <c r="G15" s="39">
        <v>-13052</v>
      </c>
      <c r="H15" s="42">
        <f t="shared" si="1"/>
        <v>204.43763407906835</v>
      </c>
    </row>
    <row r="16" spans="1:8" ht="90" x14ac:dyDescent="0.25">
      <c r="A16" s="37" t="s">
        <v>196</v>
      </c>
      <c r="B16" s="37">
        <v>861</v>
      </c>
      <c r="C16" s="38" t="s">
        <v>197</v>
      </c>
      <c r="D16" s="39">
        <v>143000</v>
      </c>
      <c r="E16" s="39">
        <v>0</v>
      </c>
      <c r="F16" s="42">
        <f t="shared" si="0"/>
        <v>0</v>
      </c>
      <c r="G16" s="39">
        <v>3970</v>
      </c>
      <c r="H16" s="42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2024-04-11T12:50:22Z</dcterms:modified>
</cp:coreProperties>
</file>