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10.1\документы\Бюджетный Отдел\++++++++++++++++++++++++++МОНИТОРИНГ\за 1 квартал 2024 года\"/>
    </mc:Choice>
  </mc:AlternateContent>
  <bookViews>
    <workbookView xWindow="0" yWindow="0" windowWidth="24045" windowHeight="11460" activeTab="2"/>
  </bookViews>
  <sheets>
    <sheet name="Доходы" sheetId="2" r:id="rId1"/>
    <sheet name="Расходы" sheetId="1" r:id="rId2"/>
    <sheet name="Источники фин-я дефицита" sheetId="3" r:id="rId3"/>
  </sheets>
  <definedNames>
    <definedName name="APPT" localSheetId="1">Расходы!#REF!</definedName>
    <definedName name="FIO" localSheetId="1">Расходы!$D$14</definedName>
    <definedName name="LAST_CELL" localSheetId="1">Расходы!$H$68</definedName>
    <definedName name="SIGN" localSheetId="1">Расходы!$A$14:$F$15</definedName>
  </definedNames>
  <calcPr calcId="152511"/>
</workbook>
</file>

<file path=xl/calcChain.xml><?xml version="1.0" encoding="utf-8"?>
<calcChain xmlns="http://schemas.openxmlformats.org/spreadsheetml/2006/main">
  <c r="F64" i="1" l="1"/>
  <c r="D56" i="1"/>
  <c r="C56" i="1"/>
  <c r="D64" i="1" l="1"/>
  <c r="G64" i="1" s="1"/>
  <c r="C64" i="1"/>
  <c r="G48" i="1"/>
  <c r="G14" i="1"/>
  <c r="C33" i="1"/>
  <c r="D33" i="1"/>
  <c r="E64" i="1" l="1"/>
  <c r="G23" i="2"/>
  <c r="E23" i="2"/>
  <c r="D20" i="2"/>
  <c r="F31" i="2" l="1"/>
  <c r="F30" i="2" l="1"/>
  <c r="D30" i="2"/>
  <c r="F36" i="1" l="1"/>
  <c r="D36" i="1"/>
  <c r="C36" i="1"/>
  <c r="G40" i="1"/>
  <c r="E40" i="1"/>
  <c r="E19" i="2" l="1"/>
  <c r="D61" i="1" l="1"/>
  <c r="C61" i="1"/>
  <c r="G9" i="3" l="1"/>
  <c r="G6" i="3"/>
  <c r="F56" i="1"/>
  <c r="F50" i="1"/>
  <c r="F46" i="1"/>
  <c r="F43" i="1"/>
  <c r="F29" i="1"/>
  <c r="F23" i="1"/>
  <c r="F19" i="1"/>
  <c r="F16" i="1"/>
  <c r="F9" i="1"/>
  <c r="F8" i="1" l="1"/>
  <c r="G16" i="3"/>
  <c r="H13" i="3"/>
  <c r="H12" i="3"/>
  <c r="H11" i="3"/>
  <c r="F11" i="3"/>
  <c r="H10" i="3"/>
  <c r="F10" i="3"/>
  <c r="E9" i="3"/>
  <c r="H9" i="3" s="1"/>
  <c r="D9" i="3"/>
  <c r="F8" i="3"/>
  <c r="F7" i="3"/>
  <c r="E6" i="3"/>
  <c r="D6" i="3"/>
  <c r="D16" i="3" l="1"/>
  <c r="F9" i="3"/>
  <c r="E16" i="3"/>
  <c r="G29" i="2"/>
  <c r="G13" i="2"/>
  <c r="F16" i="3" l="1"/>
  <c r="H16" i="3"/>
  <c r="G37" i="2"/>
  <c r="G36" i="2"/>
  <c r="E36" i="2"/>
  <c r="G35" i="2"/>
  <c r="E35" i="2"/>
  <c r="G34" i="2"/>
  <c r="E34" i="2"/>
  <c r="G33" i="2"/>
  <c r="E33" i="2"/>
  <c r="G32" i="2"/>
  <c r="E32" i="2"/>
  <c r="D31" i="2"/>
  <c r="G31" i="2" s="1"/>
  <c r="C31" i="2"/>
  <c r="G30" i="2"/>
  <c r="C30" i="2"/>
  <c r="E29" i="2"/>
  <c r="G28" i="2"/>
  <c r="E28" i="2"/>
  <c r="G27" i="2"/>
  <c r="E27" i="2"/>
  <c r="G26" i="2"/>
  <c r="G25" i="2"/>
  <c r="E25" i="2"/>
  <c r="G24" i="2"/>
  <c r="E24" i="2"/>
  <c r="G22" i="2"/>
  <c r="E22" i="2"/>
  <c r="F20" i="2"/>
  <c r="C20" i="2"/>
  <c r="G19" i="2"/>
  <c r="G18" i="2"/>
  <c r="E18" i="2"/>
  <c r="G17" i="2"/>
  <c r="E17" i="2"/>
  <c r="G16" i="2"/>
  <c r="E16" i="2"/>
  <c r="F15" i="2"/>
  <c r="D15" i="2"/>
  <c r="C15" i="2"/>
  <c r="G14" i="2"/>
  <c r="E14" i="2"/>
  <c r="E13" i="2"/>
  <c r="E11" i="2"/>
  <c r="F10" i="2"/>
  <c r="D10" i="2"/>
  <c r="C10" i="2"/>
  <c r="G9" i="2"/>
  <c r="E9" i="2"/>
  <c r="F8" i="2"/>
  <c r="D8" i="2"/>
  <c r="C8" i="2"/>
  <c r="G7" i="2"/>
  <c r="E7" i="2"/>
  <c r="F6" i="2"/>
  <c r="D6" i="2"/>
  <c r="C6" i="2"/>
  <c r="G20" i="2" l="1"/>
  <c r="F5" i="2"/>
  <c r="F4" i="2" s="1"/>
  <c r="G15" i="2"/>
  <c r="E15" i="2"/>
  <c r="E31" i="2"/>
  <c r="E20" i="2"/>
  <c r="E8" i="2"/>
  <c r="G8" i="2"/>
  <c r="G6" i="2"/>
  <c r="E10" i="2"/>
  <c r="C5" i="2"/>
  <c r="C4" i="2" s="1"/>
  <c r="E6" i="2"/>
  <c r="G10" i="2"/>
  <c r="E30" i="2"/>
  <c r="D5" i="2"/>
  <c r="D4" i="2" s="1"/>
  <c r="E5" i="2" l="1"/>
  <c r="G5" i="2"/>
  <c r="E4" i="2" l="1"/>
  <c r="G4" i="2"/>
  <c r="D50" i="1" l="1"/>
  <c r="C50" i="1"/>
  <c r="D46" i="1"/>
  <c r="C46" i="1"/>
  <c r="D43" i="1"/>
  <c r="C43" i="1"/>
  <c r="D29" i="1"/>
  <c r="C29" i="1"/>
  <c r="D23" i="1"/>
  <c r="C23" i="1"/>
  <c r="D19" i="1"/>
  <c r="C19" i="1"/>
  <c r="D16" i="1"/>
  <c r="C16" i="1"/>
  <c r="C9" i="1"/>
  <c r="D9" i="1"/>
  <c r="D8" i="1" l="1"/>
  <c r="C8" i="1"/>
  <c r="G11" i="1"/>
  <c r="G12" i="1"/>
  <c r="G13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1" i="1"/>
  <c r="G42" i="1"/>
  <c r="G43" i="1"/>
  <c r="G44" i="1"/>
  <c r="G45" i="1"/>
  <c r="G46" i="1"/>
  <c r="G47" i="1"/>
  <c r="G49" i="1"/>
  <c r="G50" i="1"/>
  <c r="G51" i="1"/>
  <c r="G52" i="1"/>
  <c r="G53" i="1"/>
  <c r="G54" i="1"/>
  <c r="G55" i="1"/>
  <c r="G56" i="1"/>
  <c r="G58" i="1"/>
  <c r="G60" i="1"/>
  <c r="G61" i="1"/>
  <c r="G62" i="1"/>
  <c r="G63" i="1"/>
  <c r="G10" i="1"/>
  <c r="G9" i="1"/>
  <c r="G8" i="1" l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E26" i="1"/>
  <c r="E27" i="1"/>
  <c r="E28" i="1"/>
  <c r="E29" i="1"/>
  <c r="E30" i="1"/>
  <c r="E31" i="1"/>
  <c r="E32" i="1"/>
  <c r="E33" i="1"/>
  <c r="E35" i="1"/>
  <c r="E36" i="1"/>
  <c r="E37" i="1"/>
  <c r="E38" i="1"/>
  <c r="E39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60" i="1"/>
  <c r="E61" i="1"/>
  <c r="E62" i="1"/>
  <c r="E63" i="1"/>
  <c r="E8" i="1"/>
</calcChain>
</file>

<file path=xl/sharedStrings.xml><?xml version="1.0" encoding="utf-8"?>
<sst xmlns="http://schemas.openxmlformats.org/spreadsheetml/2006/main" count="228" uniqueCount="223">
  <si>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</si>
  <si>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</si>
  <si>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</si>
  <si>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</si>
  <si>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</si>
  <si>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</si>
  <si>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</si>
  <si>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</si>
  <si>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0111</t>
  </si>
  <si>
    <t>Резервные фонды</t>
  </si>
  <si>
    <t>0113</t>
  </si>
  <si>
    <t>Другие общегосударственные вопросы</t>
  </si>
  <si>
    <t>0203</t>
  </si>
  <si>
    <t>Мобилизационная и вневойсковая подготовка</t>
  </si>
  <si>
    <t>0204</t>
  </si>
  <si>
    <t>Мобилизационная подготовка экономики</t>
  </si>
  <si>
    <t>0304</t>
  </si>
  <si>
    <t>Органы юстиции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</si>
  <si>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</si>
  <si>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</si>
  <si>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0314</t>
  </si>
  <si>
    <t>Другие вопросы в области национальной безопасности и правоохранительной деятельности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</si>
  <si>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</si>
  <si>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</si>
  <si>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</si>
  <si>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</si>
  <si>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</si>
  <si>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</si>
  <si>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</si>
  <si>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</si>
  <si>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</si>
  <si>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</si>
  <si>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</si>
  <si>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</si>
  <si>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</si>
  <si>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</si>
  <si>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</si>
  <si>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0603</t>
  </si>
  <si>
    <t>Охрана объектов растительного и животного мира и среды их обитания</t>
  </si>
  <si>
    <t>0605</t>
  </si>
  <si>
    <t>Другие вопросы в области охраны окружающей среды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</si>
  <si>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</si>
  <si>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</si>
  <si>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</si>
  <si>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</si>
  <si>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</si>
  <si>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</si>
  <si>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</si>
  <si>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</si>
  <si>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</si>
  <si>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</si>
  <si>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0801</t>
  </si>
  <si>
    <t>Культура</t>
  </si>
  <si>
    <t>0804</t>
  </si>
  <si>
    <t>Другие вопросы в области культуры, кинематографии</t>
  </si>
  <si>
    <t>0901</t>
  </si>
  <si>
    <t>Стационарная медицинская помощь</t>
  </si>
  <si>
    <t>0902</t>
  </si>
  <si>
    <t>Амбулаторная помощь</t>
  </si>
  <si>
    <t>0909</t>
  </si>
  <si>
    <t>Другие вопросы в области здравоохранения</t>
  </si>
  <si>
    <t>1001</t>
  </si>
  <si>
    <t>Пенсионное обеспечение</t>
  </si>
  <si>
    <t>1002</t>
  </si>
  <si>
    <t>Социальное обслуживание населения</t>
  </si>
  <si>
    <t>1003</t>
  </si>
  <si>
    <t>Социальное обеспечение населения</t>
  </si>
  <si>
    <t>1004</t>
  </si>
  <si>
    <t>Охрана семьи и детства</t>
  </si>
  <si>
    <t>1006</t>
  </si>
  <si>
    <t>Другие вопросы в области социальной политики</t>
  </si>
  <si>
    <t>1101</t>
  </si>
  <si>
    <t>Физическая культура</t>
  </si>
  <si>
    <t>1102</t>
  </si>
  <si>
    <t>Массовый спорт</t>
  </si>
  <si>
    <t>1105</t>
  </si>
  <si>
    <t>Другие вопросы в области физической культуры и спорта</t>
  </si>
  <si>
    <t>1202</t>
  </si>
  <si>
    <t>Периодическая печать и издательства</t>
  </si>
  <si>
    <t>1204</t>
  </si>
  <si>
    <t>Другие вопросы в области средств массовой информации</t>
  </si>
  <si>
    <t>Код</t>
  </si>
  <si>
    <t>Наименование разделов, подразделов</t>
  </si>
  <si>
    <t>Темпы роста
к соответствующему периоду прошлого года, %</t>
  </si>
  <si>
    <t>0100</t>
  </si>
  <si>
    <t>Общегосударсвенные расходы</t>
  </si>
  <si>
    <t>0200</t>
  </si>
  <si>
    <t>Национальная оборона</t>
  </si>
  <si>
    <t>0300</t>
  </si>
  <si>
    <t>Национальная безопасность</t>
  </si>
  <si>
    <t>0400</t>
  </si>
  <si>
    <t>Национальная экономика</t>
  </si>
  <si>
    <t>Жилищно-коммунальное хозяйство</t>
  </si>
  <si>
    <t>0600</t>
  </si>
  <si>
    <t>Охана окружающей среды</t>
  </si>
  <si>
    <t>0700</t>
  </si>
  <si>
    <t>Образование</t>
  </si>
  <si>
    <t>0800</t>
  </si>
  <si>
    <t>Культура, кинематография</t>
  </si>
  <si>
    <t>0900</t>
  </si>
  <si>
    <t>Здравоохранение</t>
  </si>
  <si>
    <t>1000</t>
  </si>
  <si>
    <t>Социальная политика</t>
  </si>
  <si>
    <t>1100</t>
  </si>
  <si>
    <t>Физическая культура и спорт</t>
  </si>
  <si>
    <t>1200</t>
  </si>
  <si>
    <t>Средства массовой информации</t>
  </si>
  <si>
    <t>0401</t>
  </si>
  <si>
    <t>Общеэкономические вопросы</t>
  </si>
  <si>
    <t>Код бюджетной классификации</t>
  </si>
  <si>
    <t>Наименование показателей</t>
  </si>
  <si>
    <t>Доходы бюджета, всего</t>
  </si>
  <si>
    <t>1.00.00.00.0.00.0.000</t>
  </si>
  <si>
    <t>Налоговые и неналоговые доходы</t>
  </si>
  <si>
    <t>1.01.00.00.0.00.0.000</t>
  </si>
  <si>
    <t>Налоги на прибыль, доходы</t>
  </si>
  <si>
    <t>1.01.02.00.0.01.0.000</t>
  </si>
  <si>
    <t>Налог на доходы физических лиц</t>
  </si>
  <si>
    <t>1.03.00.00.0.00.0.000</t>
  </si>
  <si>
    <t>Налоги на товары (работы, услуги), реализуемые на территории Российской Федерации</t>
  </si>
  <si>
    <t>1.03.02.00.0.01.0.000</t>
  </si>
  <si>
    <t>Акцизы по подакцизным товарам (продукции), производимым на территории Российской Федерации</t>
  </si>
  <si>
    <t>1.05.00.00.0.00.0.000</t>
  </si>
  <si>
    <t>Налоги на совокупный доход</t>
  </si>
  <si>
    <t>1.05.01.00.0.01.0.000</t>
  </si>
  <si>
    <t>Налог, взимаемый в связи с применением упрощенной системы налогообложения</t>
  </si>
  <si>
    <t>1.05.02.00.0.02.0.000</t>
  </si>
  <si>
    <t>Единый налог на вмененный доход для отдельных видов деятельности</t>
  </si>
  <si>
    <t>1.05.03.00.0.01.0.000</t>
  </si>
  <si>
    <t>Единый сельскохозяйственный налог</t>
  </si>
  <si>
    <t>1.05.04.00.0.02.0.000</t>
  </si>
  <si>
    <t>1.06.00.00.0.00.0000</t>
  </si>
  <si>
    <t>Налоги на имущество</t>
  </si>
  <si>
    <t>1.06.01.00.0.00.0.110</t>
  </si>
  <si>
    <t>Налог на имущество физических лиц</t>
  </si>
  <si>
    <t>1.06.06.00.0.00.0.110</t>
  </si>
  <si>
    <t>Земельный налог</t>
  </si>
  <si>
    <t>1.08.00.00.0.00.0.000</t>
  </si>
  <si>
    <t>Государственная пошлина</t>
  </si>
  <si>
    <t>1.09.00.00.0.00.0.000</t>
  </si>
  <si>
    <t>Задолженность и перерасчеты по отмененным налогам</t>
  </si>
  <si>
    <t>1.11.00.00.0.00.0.000</t>
  </si>
  <si>
    <t>Доходы от использования имущества, находящегося в государственной и муниципальной собственности</t>
  </si>
  <si>
    <t>1.11.03.00.0.00.0.000</t>
  </si>
  <si>
    <t>Проценты, полученные от предоставления бюджетных кредитов внутри страны</t>
  </si>
  <si>
    <t>1.11.05.00.0.00.0.000</t>
  </si>
  <si>
    <t>1.11.09.00.0.00.0.000</t>
  </si>
  <si>
    <t>1.12.00.00.0.00.0.000</t>
  </si>
  <si>
    <t>Платежи при пользовании природными ресурсами</t>
  </si>
  <si>
    <t>1.13.00.00.0.00.0.000</t>
  </si>
  <si>
    <t>Доходы от оказания платных услуг (работ) и компенсации затрат государства</t>
  </si>
  <si>
    <t>1.14.00.00.0.00.0.000</t>
  </si>
  <si>
    <t>1.16.00.00.0.00.0.000</t>
  </si>
  <si>
    <t>Штрафы, санкции, возмещение ущерба</t>
  </si>
  <si>
    <t>1.17.00.00.0.00.0.000</t>
  </si>
  <si>
    <t>Прочие неналоговые доходы</t>
  </si>
  <si>
    <t>2.00.00.00.0.00.0.000</t>
  </si>
  <si>
    <t>Безвозмездные поступления</t>
  </si>
  <si>
    <t>2.02.00.00.0.00.0.000</t>
  </si>
  <si>
    <t>Безвозмездные поступления от других бюджетов бюджетной системы Российской Федерации</t>
  </si>
  <si>
    <t>2.02.01.00.0.00.0.000</t>
  </si>
  <si>
    <t>2.02.02.00.0.00.0.000</t>
  </si>
  <si>
    <t>Субсидии бюджетам бюджетной системы Российской Федерации (межбюджетные субсидии)</t>
  </si>
  <si>
    <t>2.02.03.00.0.00.0.000</t>
  </si>
  <si>
    <t>2.02.04.00.0.00.0.000</t>
  </si>
  <si>
    <t>Иные межбюджетные трансферты</t>
  </si>
  <si>
    <t>2.07.00.00.0.00.0.000</t>
  </si>
  <si>
    <t>Прочие безвозмездные поступления</t>
  </si>
  <si>
    <t>2.19.00.00.0.00.0.000</t>
  </si>
  <si>
    <t>Возврат остатков субсидий, субвенций и иных межбюджетных трансфертов, имеющих целевое назначение, прошлых лет</t>
  </si>
  <si>
    <t>Расходы бюджета, всего</t>
  </si>
  <si>
    <t>Налог, взимаемый в связи 
с применением патентной системы налогообложения</t>
  </si>
  <si>
    <t>Дотации бюджетам субъектов Российской Федерации 
и муниципальных образований</t>
  </si>
  <si>
    <t>Субвенции бюджетам субъектов Российской Федерации 
и муниципальных образований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</si>
  <si>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
и муниципальных унитарных предприятий, в том числе казенных)</t>
  </si>
  <si>
    <t>Прочие доходы от использования имущества и прав, находящихся 
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</si>
  <si>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материальных 
и нематериальных активов</t>
  </si>
  <si>
    <t>Код главного администратора источников внутреннего финансирования дефицита районного бюджета</t>
  </si>
  <si>
    <t>Наименование кода группы, подгруппы, статьи, вида источника внутреннего финансирования дефицита бюджета</t>
  </si>
  <si>
    <t xml:space="preserve">% исполнения годового плана </t>
  </si>
  <si>
    <t>Темпы роста к соответствующему периоду прошлого года, %</t>
  </si>
  <si>
    <t>01 02 00 00 00 0000 00</t>
  </si>
  <si>
    <t>Кредиты кредитных организаций в валюте Российской Федерации</t>
  </si>
  <si>
    <t>01 02 00 00 00 0000 700</t>
  </si>
  <si>
    <t>Получение кредитов от кредитных организаций в валюте Российской Федерации</t>
  </si>
  <si>
    <t>01 02 00 00 00 0000 800</t>
  </si>
  <si>
    <t>Погашение кредитов, предоставленных кредитными организациями в валюте Российской Федерации</t>
  </si>
  <si>
    <t>01 00 00 00 00 0000 000</t>
  </si>
  <si>
    <t>Изменение остатков средств на счетах по учету средств бюджетов</t>
  </si>
  <si>
    <t>01 05 00 00 00 0000 500</t>
  </si>
  <si>
    <t>Увеличение остатков средств бюджетов</t>
  </si>
  <si>
    <t>01 05 00 00 00 0000 600</t>
  </si>
  <si>
    <t>Уменьшение остатков средств бюджетов</t>
  </si>
  <si>
    <t>01 06 00 00 00 0000 000</t>
  </si>
  <si>
    <t>Иные источники внутреннего финансирования дефицитов бюджетов</t>
  </si>
  <si>
    <t>01 06 05 00 00 0000 000</t>
  </si>
  <si>
    <t>Бюджетные кредиты, предоставленные внутри страны в валюте Российской Федерации</t>
  </si>
  <si>
    <t>01 06 05 01 05 0000 540</t>
  </si>
  <si>
    <t>Предоставление бюджетных кредитов предоставленных  юридическим лицам  из бюджетов муниципальных районов в валюте Российской Федерации</t>
  </si>
  <si>
    <t>01 06 05 01 05 0000 640</t>
  </si>
  <si>
    <t>Возврат бюджетных кредитов, предоставленных  юридическим лицам из бюджетов муниципальных  районов в валюте Российской Федерации</t>
  </si>
  <si>
    <t>Всего средств, направленных на покрытие дефицита</t>
  </si>
  <si>
    <t>% исполнения годового плана</t>
  </si>
  <si>
    <t>0705</t>
  </si>
  <si>
    <t>Профессиональная подготовка, переподготовка и повышение квалификации</t>
  </si>
  <si>
    <t>Сведения об исполнении доходов консолидированного бюджета Белгородского района за 1 квартал 2024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</si>
  <si>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2024 г., тыс. руб.</t>
  </si>
  <si>
    <t>Фактическое исполнение за 1 квартал 2024 г., тыс. руб.</t>
  </si>
  <si>
    <t>Cведения об исполнении консолидированного бюджета Белгородского района по разделам и подразделам классификации расходов бюджета за 1 квартал 2024 года в сравнении с запланированными значениями на соответствующий финансовый год и с соответствующим периодом прошлого года</t>
  </si>
  <si>
    <t>Бюджетные назначения на 2024 г., тыс.руб.</t>
  </si>
  <si>
    <t>Фактическое исполнения за 1 квартал 2024 г., тыс.руб.</t>
  </si>
  <si>
    <t>БЮДЖЕТНЫЕ АССИГНОВАНИЯ ПО ИСТОЧНИКАМ ДЕФИЦИТА КОНСОЛИДИРОВАННОГО БЮДЖЕТА БЕЛГОРОДСКОГО РАЙОНА ЗА 1 КВАРТАЛ 2024 ГОДА В СРАВНЕНИИ С СООТВЕТСТВУЮЩИМ ПЕРИОДОМ ПРОШЛОГО ГОДА</t>
  </si>
  <si>
    <t>Фактическое исполнение за 1 квартал 2023 г., тыс. руб.</t>
  </si>
  <si>
    <t>1.11.08.00.0.00.0.000</t>
  </si>
  <si>
    <t xml:space="preserve">Средства, получаемые от передачи имущества, находящегося в государственной и </t>
  </si>
  <si>
    <t>1300</t>
  </si>
  <si>
    <t>Обслуживание государственного и муниципального долга</t>
  </si>
  <si>
    <t>1301</t>
  </si>
  <si>
    <t>Обслуживание государственного (муниципального) внутреннего долга</t>
  </si>
  <si>
    <t>1103</t>
  </si>
  <si>
    <t>Спорт высших достижений</t>
  </si>
  <si>
    <t>Фактическое исполнения за 1 квартал 2023 г., тыс.руб.</t>
  </si>
  <si>
    <t>Фактическое исполнение за 1 квартал 2023 г.,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</si>
</sst>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_ ;[Red]\-#,##0.0\ "/>
  </numFmts>
  <fonts count="16" x14ac:knownFonts="1">
    <font>
      <sz val="10"/>
      <name val="Arial"/>
    </font>
    <font>
      <sz val="8.5"/>
      <name val="MS Sans Serif"/>
    </font>
    <font>
      <b/>
      <sz val="11"/>
      <name val="Times New Roman"/>
      <family val="1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81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 applyAlignment="1" applyProtection="1">
      <alignment horizontal="center"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49" fontId="2" fillId="0" borderId="1" xfId="0" applyNumberFormat="1" applyFont="1" applyBorder="1" applyAlignment="1" applyProtection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49" fontId="0" fillId="0" borderId="0" xfId="0" applyNumberFormat="1"/>
    <xf numFmtId="164" fontId="9" fillId="2" borderId="1" xfId="0" applyNumberFormat="1" applyFont="1" applyFill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top"/>
    </xf>
    <xf numFmtId="0" fontId="0" fillId="2" borderId="0" xfId="0" applyFill="1"/>
    <xf numFmtId="49" fontId="0" fillId="2" borderId="0" xfId="0" applyNumberFormat="1" applyFill="1"/>
    <xf numFmtId="0" fontId="11" fillId="0" borderId="0" xfId="0" applyFont="1"/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 wrapText="1"/>
    </xf>
    <xf numFmtId="166" fontId="15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4" fontId="2" fillId="2" borderId="5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/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wrapText="1"/>
    </xf>
    <xf numFmtId="0" fontId="6" fillId="0" borderId="0" xfId="0" applyFont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left"/>
    </xf>
    <xf numFmtId="0" fontId="12" fillId="0" borderId="0" xfId="1" applyNumberFormat="1" applyFont="1" applyFill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</cellXfs>
  <cellStyles count="2">
    <cellStyle name="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opLeftCell="A25" workbookViewId="0">
      <selection activeCell="D30" sqref="D30"/>
    </sheetView>
  </sheetViews>
  <sheetFormatPr defaultRowHeight="15" x14ac:dyDescent="0.25"/>
  <cols>
    <col min="1" max="1" width="21" customWidth="1"/>
    <col min="2" max="2" width="45.42578125" style="36" customWidth="1"/>
    <col min="3" max="3" width="17.5703125" style="37" customWidth="1"/>
    <col min="4" max="4" width="17.42578125" style="37" customWidth="1"/>
    <col min="5" max="5" width="18.7109375" customWidth="1"/>
    <col min="6" max="6" width="18.28515625" style="39" customWidth="1"/>
    <col min="7" max="7" width="20.42578125" customWidth="1"/>
  </cols>
  <sheetData>
    <row r="1" spans="1:9" ht="62.25" customHeight="1" x14ac:dyDescent="0.2">
      <c r="A1" s="71" t="s">
        <v>205</v>
      </c>
      <c r="B1" s="71"/>
      <c r="C1" s="71"/>
      <c r="D1" s="71"/>
      <c r="E1" s="71"/>
      <c r="F1" s="71"/>
      <c r="G1" s="71"/>
    </row>
    <row r="2" spans="1:9" ht="15.75" x14ac:dyDescent="0.2">
      <c r="A2" s="16"/>
      <c r="B2" s="16"/>
      <c r="C2" s="17"/>
      <c r="D2" s="17"/>
      <c r="E2" s="16"/>
      <c r="F2" s="18"/>
      <c r="G2" s="19"/>
    </row>
    <row r="3" spans="1:9" ht="87" customHeight="1" x14ac:dyDescent="0.2">
      <c r="A3" s="20" t="s">
        <v>109</v>
      </c>
      <c r="B3" s="20" t="s">
        <v>110</v>
      </c>
      <c r="C3" s="10" t="s">
        <v>206</v>
      </c>
      <c r="D3" s="10" t="s">
        <v>207</v>
      </c>
      <c r="E3" s="11" t="s">
        <v>202</v>
      </c>
      <c r="F3" s="5" t="s">
        <v>212</v>
      </c>
      <c r="G3" s="6" t="s">
        <v>83</v>
      </c>
    </row>
    <row r="4" spans="1:9" ht="27.75" customHeight="1" x14ac:dyDescent="0.2">
      <c r="A4" s="72" t="s">
        <v>111</v>
      </c>
      <c r="B4" s="73"/>
      <c r="C4" s="45">
        <f>C5+C30</f>
        <v>8562580.6999999993</v>
      </c>
      <c r="D4" s="45">
        <f>D5+D30</f>
        <v>1403462.7999999998</v>
      </c>
      <c r="E4" s="46">
        <f t="shared" ref="E4:E11" si="0">D4/C4*100</f>
        <v>16.390651944454081</v>
      </c>
      <c r="F4" s="45">
        <f>F5+F30</f>
        <v>1671726</v>
      </c>
      <c r="G4" s="47">
        <f>D4/F4*100</f>
        <v>83.952920514486223</v>
      </c>
    </row>
    <row r="5" spans="1:9" ht="28.5" x14ac:dyDescent="0.2">
      <c r="A5" s="20" t="s">
        <v>112</v>
      </c>
      <c r="B5" s="20" t="s">
        <v>113</v>
      </c>
      <c r="C5" s="21">
        <f>C6+C8+C10+C18+C20+C25+C26+C27+C28+C29+C15+C19</f>
        <v>2683957</v>
      </c>
      <c r="D5" s="21">
        <f>D6+D8+D10+D18+D20+D25+D26+D27+D28+D29+D15+D19</f>
        <v>541897.6</v>
      </c>
      <c r="E5" s="22">
        <f t="shared" si="0"/>
        <v>20.190248949591965</v>
      </c>
      <c r="F5" s="23">
        <f>F6+F8+F10+F18+F20+F25+F26+F27+F28+F29+F15+F19</f>
        <v>363204</v>
      </c>
      <c r="G5" s="24">
        <f>D5/F5*100</f>
        <v>149.19923789385578</v>
      </c>
      <c r="H5" s="25"/>
      <c r="I5" s="26"/>
    </row>
    <row r="6" spans="1:9" ht="28.5" x14ac:dyDescent="0.2">
      <c r="A6" s="20" t="s">
        <v>114</v>
      </c>
      <c r="B6" s="20" t="s">
        <v>115</v>
      </c>
      <c r="C6" s="21">
        <f>C7</f>
        <v>1620903</v>
      </c>
      <c r="D6" s="21">
        <f>D7</f>
        <v>371559.1</v>
      </c>
      <c r="E6" s="22">
        <f t="shared" si="0"/>
        <v>22.922969480591991</v>
      </c>
      <c r="F6" s="23">
        <f>F7</f>
        <v>201245</v>
      </c>
      <c r="G6" s="24">
        <f t="shared" ref="G6:G10" si="1">D6/F6*100</f>
        <v>184.63022683793383</v>
      </c>
      <c r="H6" s="25"/>
    </row>
    <row r="7" spans="1:9" x14ac:dyDescent="0.2">
      <c r="A7" s="40" t="s">
        <v>116</v>
      </c>
      <c r="B7" s="40" t="s">
        <v>117</v>
      </c>
      <c r="C7" s="27">
        <v>1620903</v>
      </c>
      <c r="D7" s="27">
        <v>371559.1</v>
      </c>
      <c r="E7" s="28">
        <f t="shared" si="0"/>
        <v>22.922969480591991</v>
      </c>
      <c r="F7" s="29">
        <v>201245</v>
      </c>
      <c r="G7" s="30">
        <f t="shared" si="1"/>
        <v>184.63022683793383</v>
      </c>
      <c r="H7" s="25"/>
    </row>
    <row r="8" spans="1:9" ht="42.75" x14ac:dyDescent="0.2">
      <c r="A8" s="20" t="s">
        <v>118</v>
      </c>
      <c r="B8" s="20" t="s">
        <v>119</v>
      </c>
      <c r="C8" s="21">
        <f>C9</f>
        <v>105284</v>
      </c>
      <c r="D8" s="21">
        <f>D9</f>
        <v>26774.2</v>
      </c>
      <c r="E8" s="22">
        <f t="shared" si="0"/>
        <v>25.430454769955553</v>
      </c>
      <c r="F8" s="23">
        <f>F9</f>
        <v>24919.9</v>
      </c>
      <c r="G8" s="24">
        <f t="shared" si="1"/>
        <v>107.44104109567051</v>
      </c>
      <c r="H8" s="25"/>
    </row>
    <row r="9" spans="1:9" ht="45" x14ac:dyDescent="0.2">
      <c r="A9" s="40" t="s">
        <v>120</v>
      </c>
      <c r="B9" s="40" t="s">
        <v>121</v>
      </c>
      <c r="C9" s="27">
        <v>105284</v>
      </c>
      <c r="D9" s="27">
        <v>26774.2</v>
      </c>
      <c r="E9" s="28">
        <f t="shared" si="0"/>
        <v>25.430454769955553</v>
      </c>
      <c r="F9" s="29">
        <v>24919.9</v>
      </c>
      <c r="G9" s="30">
        <f t="shared" si="1"/>
        <v>107.44104109567051</v>
      </c>
      <c r="H9" s="25"/>
    </row>
    <row r="10" spans="1:9" ht="28.5" x14ac:dyDescent="0.2">
      <c r="A10" s="20" t="s">
        <v>122</v>
      </c>
      <c r="B10" s="20" t="s">
        <v>123</v>
      </c>
      <c r="C10" s="21">
        <f>C11+C12+C13+C14</f>
        <v>91497</v>
      </c>
      <c r="D10" s="21">
        <f>D11+D12+D13+D14</f>
        <v>23746.2</v>
      </c>
      <c r="E10" s="22">
        <f t="shared" si="0"/>
        <v>25.952982064985736</v>
      </c>
      <c r="F10" s="23">
        <f>F11+F12+F13+F14</f>
        <v>19258</v>
      </c>
      <c r="G10" s="24">
        <f t="shared" si="1"/>
        <v>123.30563921487175</v>
      </c>
      <c r="H10" s="25"/>
    </row>
    <row r="11" spans="1:9" ht="30" x14ac:dyDescent="0.2">
      <c r="A11" s="40" t="s">
        <v>124</v>
      </c>
      <c r="B11" s="40" t="s">
        <v>125</v>
      </c>
      <c r="C11" s="27">
        <v>6633</v>
      </c>
      <c r="D11" s="27">
        <v>859.1</v>
      </c>
      <c r="E11" s="28">
        <f t="shared" si="0"/>
        <v>12.951907131011609</v>
      </c>
      <c r="F11" s="29">
        <v>804</v>
      </c>
      <c r="G11" s="30">
        <v>0</v>
      </c>
      <c r="H11" s="25"/>
    </row>
    <row r="12" spans="1:9" ht="30" x14ac:dyDescent="0.2">
      <c r="A12" s="40" t="s">
        <v>126</v>
      </c>
      <c r="B12" s="40" t="s">
        <v>127</v>
      </c>
      <c r="C12" s="27">
        <v>0</v>
      </c>
      <c r="D12" s="27">
        <v>24.4</v>
      </c>
      <c r="E12" s="28">
        <v>0</v>
      </c>
      <c r="F12" s="29">
        <v>-1024.2</v>
      </c>
      <c r="G12" s="30">
        <v>0</v>
      </c>
      <c r="H12" s="25"/>
    </row>
    <row r="13" spans="1:9" x14ac:dyDescent="0.2">
      <c r="A13" s="40" t="s">
        <v>128</v>
      </c>
      <c r="B13" s="40" t="s">
        <v>129</v>
      </c>
      <c r="C13" s="27">
        <v>25273</v>
      </c>
      <c r="D13" s="27">
        <v>-2359.6</v>
      </c>
      <c r="E13" s="28">
        <f>D13/C13*100</f>
        <v>-9.336446009575436</v>
      </c>
      <c r="F13" s="29">
        <v>22114.799999999999</v>
      </c>
      <c r="G13" s="30">
        <f t="shared" ref="G13" si="2">D13/F13*100</f>
        <v>-10.669777705428039</v>
      </c>
      <c r="H13" s="25"/>
    </row>
    <row r="14" spans="1:9" ht="45" x14ac:dyDescent="0.2">
      <c r="A14" s="40" t="s">
        <v>130</v>
      </c>
      <c r="B14" s="40" t="s">
        <v>171</v>
      </c>
      <c r="C14" s="27">
        <v>59591</v>
      </c>
      <c r="D14" s="27">
        <v>25222.3</v>
      </c>
      <c r="E14" s="28">
        <f>D14/C14*100</f>
        <v>42.32568676477991</v>
      </c>
      <c r="F14" s="29">
        <v>-2636.6</v>
      </c>
      <c r="G14" s="30">
        <f t="shared" ref="G14:G17" si="3">D14/F14*100</f>
        <v>-956.62216490935293</v>
      </c>
      <c r="H14" s="25"/>
    </row>
    <row r="15" spans="1:9" ht="14.25" x14ac:dyDescent="0.2">
      <c r="A15" s="20" t="s">
        <v>131</v>
      </c>
      <c r="B15" s="20" t="s">
        <v>132</v>
      </c>
      <c r="C15" s="21">
        <f>C16+C17</f>
        <v>686799</v>
      </c>
      <c r="D15" s="21">
        <f t="shared" ref="D15:F15" si="4">D16+D17</f>
        <v>86835</v>
      </c>
      <c r="E15" s="31">
        <f t="shared" si="4"/>
        <v>21.656108075390414</v>
      </c>
      <c r="F15" s="31">
        <f t="shared" si="4"/>
        <v>81373.3</v>
      </c>
      <c r="G15" s="24">
        <f t="shared" si="3"/>
        <v>106.71190673107765</v>
      </c>
      <c r="H15" s="25"/>
    </row>
    <row r="16" spans="1:9" x14ac:dyDescent="0.2">
      <c r="A16" s="40" t="s">
        <v>133</v>
      </c>
      <c r="B16" s="40" t="s">
        <v>134</v>
      </c>
      <c r="C16" s="27">
        <v>226843</v>
      </c>
      <c r="D16" s="27">
        <v>12430</v>
      </c>
      <c r="E16" s="28">
        <f t="shared" ref="E16:E17" si="5">D16/C16*100</f>
        <v>5.4795607534726658</v>
      </c>
      <c r="F16" s="29">
        <v>6974.2</v>
      </c>
      <c r="G16" s="30">
        <f t="shared" si="3"/>
        <v>178.22832726334204</v>
      </c>
      <c r="H16" s="25"/>
    </row>
    <row r="17" spans="1:8" x14ac:dyDescent="0.2">
      <c r="A17" s="40" t="s">
        <v>135</v>
      </c>
      <c r="B17" s="40" t="s">
        <v>136</v>
      </c>
      <c r="C17" s="27">
        <v>459956</v>
      </c>
      <c r="D17" s="27">
        <v>74405</v>
      </c>
      <c r="E17" s="28">
        <f t="shared" si="5"/>
        <v>16.176547321917749</v>
      </c>
      <c r="F17" s="29">
        <v>74399.100000000006</v>
      </c>
      <c r="G17" s="30">
        <f t="shared" si="3"/>
        <v>100.00793020345675</v>
      </c>
      <c r="H17" s="25"/>
    </row>
    <row r="18" spans="1:8" ht="28.5" x14ac:dyDescent="0.2">
      <c r="A18" s="20" t="s">
        <v>137</v>
      </c>
      <c r="B18" s="20" t="s">
        <v>138</v>
      </c>
      <c r="C18" s="21">
        <v>24448</v>
      </c>
      <c r="D18" s="21">
        <v>2728</v>
      </c>
      <c r="E18" s="22">
        <f>D18/C18*100</f>
        <v>11.158376963350786</v>
      </c>
      <c r="F18" s="23">
        <v>4841.3</v>
      </c>
      <c r="G18" s="24">
        <f>D18/F18*100</f>
        <v>56.348501435564827</v>
      </c>
      <c r="H18" s="25"/>
    </row>
    <row r="19" spans="1:8" ht="28.5" x14ac:dyDescent="0.2">
      <c r="A19" s="41" t="s">
        <v>139</v>
      </c>
      <c r="B19" s="41" t="s">
        <v>140</v>
      </c>
      <c r="C19" s="21">
        <v>0</v>
      </c>
      <c r="D19" s="21">
        <v>0</v>
      </c>
      <c r="E19" s="22" t="e">
        <f>D19/C19*100</f>
        <v>#DIV/0!</v>
      </c>
      <c r="F19" s="23">
        <v>3.4</v>
      </c>
      <c r="G19" s="24">
        <f>D19/F19*100</f>
        <v>0</v>
      </c>
      <c r="H19" s="25"/>
    </row>
    <row r="20" spans="1:8" ht="42.75" x14ac:dyDescent="0.2">
      <c r="A20" s="20" t="s">
        <v>141</v>
      </c>
      <c r="B20" s="20" t="s">
        <v>142</v>
      </c>
      <c r="C20" s="21">
        <f>C21+C22+C24</f>
        <v>112517</v>
      </c>
      <c r="D20" s="21">
        <f>D21+D22+D24+D23</f>
        <v>18965.8</v>
      </c>
      <c r="E20" s="22">
        <f>D20/C20*100</f>
        <v>16.855941768799383</v>
      </c>
      <c r="F20" s="23">
        <f>F21+F22+F24</f>
        <v>20499.099999999999</v>
      </c>
      <c r="G20" s="24">
        <f>D20/F20*100</f>
        <v>92.520159421633153</v>
      </c>
      <c r="H20" s="25"/>
    </row>
    <row r="21" spans="1:8" ht="30" x14ac:dyDescent="0.2">
      <c r="A21" s="40" t="s">
        <v>143</v>
      </c>
      <c r="B21" s="40" t="s">
        <v>144</v>
      </c>
      <c r="C21" s="27">
        <v>0</v>
      </c>
      <c r="D21" s="27">
        <v>0</v>
      </c>
      <c r="E21" s="28">
        <v>0</v>
      </c>
      <c r="F21" s="29">
        <v>0</v>
      </c>
      <c r="G21" s="30">
        <v>0</v>
      </c>
      <c r="H21" s="25"/>
    </row>
    <row r="22" spans="1:8" ht="120" x14ac:dyDescent="0.2">
      <c r="A22" s="40" t="s">
        <v>145</v>
      </c>
      <c r="B22" s="40" t="s">
        <v>174</v>
      </c>
      <c r="C22" s="27">
        <v>104334</v>
      </c>
      <c r="D22" s="27">
        <v>17071.599999999999</v>
      </c>
      <c r="E22" s="28">
        <f>D22/C22*100</f>
        <v>16.362451358138287</v>
      </c>
      <c r="F22" s="29">
        <v>18635.5</v>
      </c>
      <c r="G22" s="30">
        <f t="shared" ref="G22:G24" si="6">D22/F22*100</f>
        <v>91.607952563655388</v>
      </c>
      <c r="H22" s="25"/>
    </row>
    <row r="23" spans="1:8" ht="30" x14ac:dyDescent="0.2">
      <c r="A23" s="40" t="s">
        <v>213</v>
      </c>
      <c r="B23" s="40" t="s">
        <v>214</v>
      </c>
      <c r="C23" s="27">
        <v>0</v>
      </c>
      <c r="D23" s="27">
        <v>46</v>
      </c>
      <c r="E23" s="28" t="e">
        <f>D23/C23*100</f>
        <v>#DIV/0!</v>
      </c>
      <c r="F23" s="29">
        <v>0</v>
      </c>
      <c r="G23" s="30" t="e">
        <f t="shared" si="6"/>
        <v>#DIV/0!</v>
      </c>
      <c r="H23" s="25"/>
    </row>
    <row r="24" spans="1:8" ht="105" x14ac:dyDescent="0.2">
      <c r="A24" s="40" t="s">
        <v>146</v>
      </c>
      <c r="B24" s="40" t="s">
        <v>175</v>
      </c>
      <c r="C24" s="27">
        <v>8183</v>
      </c>
      <c r="D24" s="27">
        <v>1848.2</v>
      </c>
      <c r="E24" s="28">
        <f>D24/C24*100</f>
        <v>22.585848710741782</v>
      </c>
      <c r="F24" s="29">
        <v>1863.6</v>
      </c>
      <c r="G24" s="30">
        <f t="shared" si="6"/>
        <v>99.173642412534889</v>
      </c>
      <c r="H24" s="25"/>
    </row>
    <row r="25" spans="1:8" ht="28.5" x14ac:dyDescent="0.2">
      <c r="A25" s="42" t="s">
        <v>147</v>
      </c>
      <c r="B25" s="42" t="s">
        <v>148</v>
      </c>
      <c r="C25" s="32">
        <v>1739</v>
      </c>
      <c r="D25" s="65">
        <v>1821.8</v>
      </c>
      <c r="E25" s="33">
        <f>D25/C25*100</f>
        <v>104.76135710178262</v>
      </c>
      <c r="F25" s="34">
        <v>4073.3</v>
      </c>
      <c r="G25" s="24">
        <f>D25/F25*100</f>
        <v>44.725406918223548</v>
      </c>
      <c r="H25" s="25"/>
    </row>
    <row r="26" spans="1:8" ht="28.5" x14ac:dyDescent="0.2">
      <c r="A26" s="20" t="s">
        <v>149</v>
      </c>
      <c r="B26" s="20" t="s">
        <v>150</v>
      </c>
      <c r="C26" s="21">
        <v>3147</v>
      </c>
      <c r="D26" s="66">
        <v>1056.5999999999999</v>
      </c>
      <c r="E26" s="22">
        <v>0</v>
      </c>
      <c r="F26" s="23">
        <v>821.6</v>
      </c>
      <c r="G26" s="24">
        <f>D26/F26*100</f>
        <v>128.60272638753651</v>
      </c>
      <c r="H26" s="25"/>
    </row>
    <row r="27" spans="1:8" ht="28.5" x14ac:dyDescent="0.2">
      <c r="A27" s="42" t="s">
        <v>151</v>
      </c>
      <c r="B27" s="42" t="s">
        <v>176</v>
      </c>
      <c r="C27" s="32">
        <v>26284</v>
      </c>
      <c r="D27" s="65">
        <v>6794.8</v>
      </c>
      <c r="E27" s="33">
        <f t="shared" ref="E27:E36" si="7">D27/C27*100</f>
        <v>25.85146857403744</v>
      </c>
      <c r="F27" s="34">
        <v>4400.3999999999996</v>
      </c>
      <c r="G27" s="35">
        <f t="shared" ref="G27" si="8">D27/F27*100</f>
        <v>154.41323516044</v>
      </c>
      <c r="H27" s="25"/>
    </row>
    <row r="28" spans="1:8" ht="28.5" x14ac:dyDescent="0.2">
      <c r="A28" s="20" t="s">
        <v>152</v>
      </c>
      <c r="B28" s="20" t="s">
        <v>153</v>
      </c>
      <c r="C28" s="21">
        <v>10269</v>
      </c>
      <c r="D28" s="66">
        <v>1235.4000000000001</v>
      </c>
      <c r="E28" s="22">
        <f t="shared" si="7"/>
        <v>12.030382705229332</v>
      </c>
      <c r="F28" s="23">
        <v>1665.4</v>
      </c>
      <c r="G28" s="24">
        <f>D28/F28*100</f>
        <v>74.180377086585807</v>
      </c>
      <c r="H28" s="25"/>
    </row>
    <row r="29" spans="1:8" ht="28.5" x14ac:dyDescent="0.2">
      <c r="A29" s="20" t="s">
        <v>154</v>
      </c>
      <c r="B29" s="20" t="s">
        <v>155</v>
      </c>
      <c r="C29" s="21">
        <v>1070</v>
      </c>
      <c r="D29" s="66">
        <v>380.7</v>
      </c>
      <c r="E29" s="22">
        <f t="shared" si="7"/>
        <v>35.579439252336449</v>
      </c>
      <c r="F29" s="23">
        <v>103.3</v>
      </c>
      <c r="G29" s="24">
        <f>D29/F29*100</f>
        <v>368.53823814133591</v>
      </c>
      <c r="H29" s="25"/>
    </row>
    <row r="30" spans="1:8" ht="28.5" x14ac:dyDescent="0.2">
      <c r="A30" s="20" t="s">
        <v>156</v>
      </c>
      <c r="B30" s="20" t="s">
        <v>157</v>
      </c>
      <c r="C30" s="21">
        <f>C32+C33+C34+C35+C36</f>
        <v>5878623.7000000002</v>
      </c>
      <c r="D30" s="21">
        <f>D32+D33+D34+D35+D36+D37</f>
        <v>861565.19999999984</v>
      </c>
      <c r="E30" s="22">
        <f t="shared" si="7"/>
        <v>14.655899815461906</v>
      </c>
      <c r="F30" s="21">
        <f>F32+F33+F34+F35+F36+F37</f>
        <v>1308522</v>
      </c>
      <c r="G30" s="24">
        <f>D30/F30*100</f>
        <v>65.84262243966856</v>
      </c>
      <c r="H30" s="25"/>
    </row>
    <row r="31" spans="1:8" ht="42.75" x14ac:dyDescent="0.2">
      <c r="A31" s="20" t="s">
        <v>158</v>
      </c>
      <c r="B31" s="20" t="s">
        <v>159</v>
      </c>
      <c r="C31" s="21">
        <f>C32+C33+C34+C35</f>
        <v>5878623.7000000002</v>
      </c>
      <c r="D31" s="21">
        <f>D32+D33+D34+D35</f>
        <v>862273.39999999991</v>
      </c>
      <c r="E31" s="22">
        <f t="shared" si="7"/>
        <v>14.6679468529343</v>
      </c>
      <c r="F31" s="21">
        <f>F32+F33+F34+F35</f>
        <v>1309588.2</v>
      </c>
      <c r="G31" s="24">
        <f>D31/F31*100</f>
        <v>65.843094798807741</v>
      </c>
      <c r="H31" s="25"/>
    </row>
    <row r="32" spans="1:8" ht="42.75" x14ac:dyDescent="0.2">
      <c r="A32" s="42" t="s">
        <v>160</v>
      </c>
      <c r="B32" s="42" t="s">
        <v>172</v>
      </c>
      <c r="C32" s="32">
        <v>510515.5</v>
      </c>
      <c r="D32" s="32">
        <v>85086</v>
      </c>
      <c r="E32" s="33">
        <f t="shared" si="7"/>
        <v>16.666682990036541</v>
      </c>
      <c r="F32" s="32">
        <v>238967.5</v>
      </c>
      <c r="G32" s="24">
        <f t="shared" ref="G32:G34" si="9">D32/F32*100</f>
        <v>35.605678596461857</v>
      </c>
      <c r="H32" s="25"/>
    </row>
    <row r="33" spans="1:8" ht="42.75" x14ac:dyDescent="0.2">
      <c r="A33" s="20" t="s">
        <v>161</v>
      </c>
      <c r="B33" s="20" t="s">
        <v>162</v>
      </c>
      <c r="C33" s="21">
        <v>523516.5</v>
      </c>
      <c r="D33" s="21">
        <v>13011.5</v>
      </c>
      <c r="E33" s="22">
        <f t="shared" si="7"/>
        <v>2.4854039939524353</v>
      </c>
      <c r="F33" s="21">
        <v>116672.7</v>
      </c>
      <c r="G33" s="24">
        <f t="shared" si="9"/>
        <v>11.152137560886137</v>
      </c>
      <c r="H33" s="25"/>
    </row>
    <row r="34" spans="1:8" ht="51.75" customHeight="1" x14ac:dyDescent="0.2">
      <c r="A34" s="42" t="s">
        <v>163</v>
      </c>
      <c r="B34" s="42" t="s">
        <v>173</v>
      </c>
      <c r="C34" s="32">
        <v>4371136.2</v>
      </c>
      <c r="D34" s="32">
        <v>499226.2</v>
      </c>
      <c r="E34" s="33">
        <f t="shared" si="7"/>
        <v>11.420971050959244</v>
      </c>
      <c r="F34" s="32">
        <v>953948</v>
      </c>
      <c r="G34" s="24">
        <f t="shared" si="9"/>
        <v>52.332642869422649</v>
      </c>
      <c r="H34" s="25"/>
    </row>
    <row r="35" spans="1:8" ht="28.5" x14ac:dyDescent="0.2">
      <c r="A35" s="20" t="s">
        <v>164</v>
      </c>
      <c r="B35" s="20" t="s">
        <v>165</v>
      </c>
      <c r="C35" s="21">
        <v>473455.5</v>
      </c>
      <c r="D35" s="21">
        <v>264949.7</v>
      </c>
      <c r="E35" s="22">
        <f t="shared" si="7"/>
        <v>55.960845317036132</v>
      </c>
      <c r="F35" s="21">
        <v>0</v>
      </c>
      <c r="G35" s="24" t="e">
        <f>D35/F35*100</f>
        <v>#DIV/0!</v>
      </c>
      <c r="H35" s="25"/>
    </row>
    <row r="36" spans="1:8" ht="28.5" x14ac:dyDescent="0.2">
      <c r="A36" s="20" t="s">
        <v>166</v>
      </c>
      <c r="B36" s="20" t="s">
        <v>167</v>
      </c>
      <c r="C36" s="66">
        <v>0</v>
      </c>
      <c r="D36" s="66">
        <v>15.2</v>
      </c>
      <c r="E36" s="22" t="e">
        <f t="shared" si="7"/>
        <v>#DIV/0!</v>
      </c>
      <c r="F36" s="66">
        <v>28.8</v>
      </c>
      <c r="G36" s="24">
        <f>D36/F36*100</f>
        <v>52.777777777777779</v>
      </c>
      <c r="H36" s="25"/>
    </row>
    <row r="37" spans="1:8" ht="57" x14ac:dyDescent="0.2">
      <c r="A37" s="20" t="s">
        <v>168</v>
      </c>
      <c r="B37" s="20" t="s">
        <v>169</v>
      </c>
      <c r="C37" s="21">
        <v>0</v>
      </c>
      <c r="D37" s="21">
        <v>-723.4</v>
      </c>
      <c r="E37" s="22">
        <v>0</v>
      </c>
      <c r="F37" s="21">
        <v>-1095</v>
      </c>
      <c r="G37" s="24">
        <f>D37/F37*100</f>
        <v>66.063926940639277</v>
      </c>
      <c r="H37" s="25"/>
    </row>
    <row r="38" spans="1:8" x14ac:dyDescent="0.25">
      <c r="D38" s="38"/>
    </row>
  </sheetData>
  <mergeCells count="2">
    <mergeCell ref="A1:G1"/>
    <mergeCell ref="A4:B4"/>
  </mergeCells>
  <pageMargins left="0.7" right="0.7" top="0.75" bottom="0.75" header="0.3" footer="0.3"/>
  <pageSetup paperSize="9" scale="5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H65"/>
  <sheetViews>
    <sheetView showGridLines="0" workbookViewId="0">
      <selection activeCell="C8" sqref="C8"/>
    </sheetView>
  </sheetViews>
  <sheetFormatPr defaultRowHeight="12.75" customHeight="1" outlineLevelRow="1" x14ac:dyDescent="0.2"/>
  <cols>
    <col min="1" max="1" width="10.28515625" customWidth="1"/>
    <col min="2" max="2" width="36.140625" customWidth="1"/>
    <col min="3" max="3" width="18.42578125" customWidth="1"/>
    <col min="4" max="4" width="17.7109375" customWidth="1"/>
    <col min="5" max="5" width="18.42578125" customWidth="1"/>
    <col min="6" max="6" width="17.7109375" customWidth="1"/>
    <col min="7" max="7" width="20.85546875" customWidth="1"/>
    <col min="8" max="8" width="14.5703125" customWidth="1"/>
  </cols>
  <sheetData>
    <row r="1" spans="1:8" x14ac:dyDescent="0.2">
      <c r="A1" s="75"/>
      <c r="B1" s="75"/>
      <c r="C1" s="75"/>
      <c r="D1" s="75"/>
      <c r="E1" s="1"/>
      <c r="F1" s="1"/>
      <c r="G1" s="1"/>
      <c r="H1" s="1"/>
    </row>
    <row r="2" spans="1:8" x14ac:dyDescent="0.2">
      <c r="A2" s="1"/>
      <c r="B2" s="1"/>
      <c r="C2" s="1"/>
      <c r="D2" s="1"/>
      <c r="E2" s="1"/>
      <c r="F2" s="1"/>
      <c r="G2" s="1"/>
      <c r="H2" s="1"/>
    </row>
    <row r="3" spans="1:8" ht="14.25" x14ac:dyDescent="0.2">
      <c r="A3" s="76" t="s">
        <v>208</v>
      </c>
      <c r="B3" s="76"/>
      <c r="C3" s="76"/>
      <c r="D3" s="76"/>
      <c r="E3" s="76"/>
      <c r="F3" s="76"/>
      <c r="G3" s="76"/>
      <c r="H3" s="2"/>
    </row>
    <row r="4" spans="1:8" ht="14.25" x14ac:dyDescent="0.2">
      <c r="A4" s="76"/>
      <c r="B4" s="76"/>
      <c r="C4" s="76"/>
      <c r="D4" s="76"/>
      <c r="E4" s="76"/>
      <c r="F4" s="76"/>
      <c r="G4" s="76"/>
      <c r="H4" s="2"/>
    </row>
    <row r="5" spans="1:8" ht="24.75" customHeight="1" x14ac:dyDescent="0.2">
      <c r="A5" s="76"/>
      <c r="B5" s="76"/>
      <c r="C5" s="76"/>
      <c r="D5" s="76"/>
      <c r="E5" s="76"/>
      <c r="F5" s="76"/>
      <c r="G5" s="76"/>
      <c r="H5" s="1"/>
    </row>
    <row r="6" spans="1:8" x14ac:dyDescent="0.2">
      <c r="A6" s="3"/>
      <c r="B6" s="3"/>
      <c r="C6" s="3"/>
      <c r="D6" s="3"/>
      <c r="E6" s="3"/>
      <c r="F6" s="3"/>
      <c r="G6" s="1"/>
      <c r="H6" s="1"/>
    </row>
    <row r="7" spans="1:8" ht="85.5" customHeight="1" x14ac:dyDescent="0.2">
      <c r="A7" s="10" t="s">
        <v>81</v>
      </c>
      <c r="B7" s="10" t="s">
        <v>82</v>
      </c>
      <c r="C7" s="67" t="s">
        <v>206</v>
      </c>
      <c r="D7" s="67" t="s">
        <v>207</v>
      </c>
      <c r="E7" s="11" t="s">
        <v>202</v>
      </c>
      <c r="F7" s="5" t="s">
        <v>222</v>
      </c>
      <c r="G7" s="6" t="s">
        <v>83</v>
      </c>
    </row>
    <row r="8" spans="1:8" ht="29.25" customHeight="1" x14ac:dyDescent="0.2">
      <c r="A8" s="74" t="s">
        <v>170</v>
      </c>
      <c r="B8" s="74"/>
      <c r="C8" s="48">
        <f>C9+C16+C19+C23+C29+C33+C36+C43+C46+C50+C56+C61+C64</f>
        <v>8822841.4000000004</v>
      </c>
      <c r="D8" s="48">
        <f>D9+D16+D19+D23+D29+D33+D36+D43+D46+D50+D56+D61+D64</f>
        <v>2011929.1</v>
      </c>
      <c r="E8" s="49">
        <f>D8/C8*100</f>
        <v>22.803641239657782</v>
      </c>
      <c r="F8" s="48">
        <f>F9+F16+F19+F23+F29+F33+F36+F43+F46+F50+F56+F61+F64</f>
        <v>1268990.29</v>
      </c>
      <c r="G8" s="49">
        <f>D8/F8*100</f>
        <v>158.54566546762149</v>
      </c>
      <c r="H8" s="9"/>
    </row>
    <row r="9" spans="1:8" ht="26.25" customHeight="1" x14ac:dyDescent="0.2">
      <c r="A9" s="10" t="s">
        <v>84</v>
      </c>
      <c r="B9" s="10" t="s">
        <v>85</v>
      </c>
      <c r="C9" s="12">
        <f t="shared" ref="C9:D9" si="0">C10+C11+C12+C13+C14+C15</f>
        <v>404735.6</v>
      </c>
      <c r="D9" s="12">
        <f t="shared" si="0"/>
        <v>79856.800000000003</v>
      </c>
      <c r="E9" s="13">
        <f t="shared" ref="E9:E63" si="1">D9/C9*100</f>
        <v>19.730609316304275</v>
      </c>
      <c r="F9" s="12">
        <f t="shared" ref="F9" si="2">F10+F11+F12+F13+F14+F15</f>
        <v>55798.2</v>
      </c>
      <c r="G9" s="14">
        <f>D9/F9*100</f>
        <v>143.11716148549596</v>
      </c>
    </row>
    <row r="10" spans="1:8" ht="90" outlineLevel="1" x14ac:dyDescent="0.2">
      <c r="A10" s="4" t="s">
        <v>0</v>
      </c>
      <c r="B10" s="4" t="s">
        <v>1</v>
      </c>
      <c r="C10" s="7">
        <v>273452</v>
      </c>
      <c r="D10" s="7">
        <v>69950.899999999994</v>
      </c>
      <c r="E10" s="8">
        <f t="shared" si="1"/>
        <v>25.580686921287825</v>
      </c>
      <c r="F10" s="7">
        <v>47825.599999999999</v>
      </c>
      <c r="G10" s="15">
        <f>D10/F10*100</f>
        <v>146.26246194506706</v>
      </c>
    </row>
    <row r="11" spans="1:8" ht="15" outlineLevel="1" x14ac:dyDescent="0.2">
      <c r="A11" s="4" t="s">
        <v>2</v>
      </c>
      <c r="B11" s="4" t="s">
        <v>3</v>
      </c>
      <c r="C11" s="7">
        <v>15.4</v>
      </c>
      <c r="D11" s="7">
        <v>0</v>
      </c>
      <c r="E11" s="8">
        <f t="shared" si="1"/>
        <v>0</v>
      </c>
      <c r="F11" s="7">
        <v>0</v>
      </c>
      <c r="G11" s="15" t="e">
        <f t="shared" ref="G11:G63" si="3">D11/F11*100</f>
        <v>#DIV/0!</v>
      </c>
    </row>
    <row r="12" spans="1:8" ht="75" outlineLevel="1" x14ac:dyDescent="0.2">
      <c r="A12" s="4" t="s">
        <v>4</v>
      </c>
      <c r="B12" s="4" t="s">
        <v>5</v>
      </c>
      <c r="C12" s="7">
        <v>34514</v>
      </c>
      <c r="D12" s="7">
        <v>6863.1</v>
      </c>
      <c r="E12" s="8">
        <f t="shared" si="1"/>
        <v>19.884974213362693</v>
      </c>
      <c r="F12" s="7">
        <v>4021.6</v>
      </c>
      <c r="G12" s="15">
        <f t="shared" si="3"/>
        <v>170.65595782773028</v>
      </c>
    </row>
    <row r="13" spans="1:8" ht="30" outlineLevel="1" x14ac:dyDescent="0.2">
      <c r="A13" s="4" t="s">
        <v>6</v>
      </c>
      <c r="B13" s="4" t="s">
        <v>7</v>
      </c>
      <c r="C13" s="7">
        <v>2100</v>
      </c>
      <c r="D13" s="7">
        <v>0</v>
      </c>
      <c r="E13" s="8">
        <f t="shared" si="1"/>
        <v>0</v>
      </c>
      <c r="F13" s="7">
        <v>659.6</v>
      </c>
      <c r="G13" s="15">
        <f t="shared" si="3"/>
        <v>0</v>
      </c>
    </row>
    <row r="14" spans="1:8" ht="15" outlineLevel="1" x14ac:dyDescent="0.2">
      <c r="A14" s="4" t="s">
        <v>8</v>
      </c>
      <c r="B14" s="4" t="s">
        <v>9</v>
      </c>
      <c r="C14" s="7">
        <v>79226.600000000006</v>
      </c>
      <c r="D14" s="7">
        <v>0</v>
      </c>
      <c r="E14" s="8">
        <f t="shared" si="1"/>
        <v>0</v>
      </c>
      <c r="F14" s="7">
        <v>0</v>
      </c>
      <c r="G14" s="15" t="e">
        <f t="shared" si="3"/>
        <v>#DIV/0!</v>
      </c>
    </row>
    <row r="15" spans="1:8" ht="30" outlineLevel="1" x14ac:dyDescent="0.2">
      <c r="A15" s="4" t="s">
        <v>10</v>
      </c>
      <c r="B15" s="4" t="s">
        <v>11</v>
      </c>
      <c r="C15" s="7">
        <v>15427.6</v>
      </c>
      <c r="D15" s="7">
        <v>3042.8</v>
      </c>
      <c r="E15" s="8">
        <f t="shared" si="1"/>
        <v>19.723093676268508</v>
      </c>
      <c r="F15" s="7">
        <v>3291.4</v>
      </c>
      <c r="G15" s="15">
        <f t="shared" si="3"/>
        <v>92.446983046727837</v>
      </c>
    </row>
    <row r="16" spans="1:8" ht="25.5" customHeight="1" x14ac:dyDescent="0.2">
      <c r="A16" s="10" t="s">
        <v>86</v>
      </c>
      <c r="B16" s="10" t="s">
        <v>87</v>
      </c>
      <c r="C16" s="12">
        <f>C17+C18</f>
        <v>10097.6</v>
      </c>
      <c r="D16" s="12">
        <f>D17+D18</f>
        <v>2007</v>
      </c>
      <c r="E16" s="13">
        <f t="shared" si="1"/>
        <v>19.87601014102361</v>
      </c>
      <c r="F16" s="12">
        <f>F17+F18</f>
        <v>970.19999999999993</v>
      </c>
      <c r="G16" s="14">
        <f t="shared" si="3"/>
        <v>206.86456400742114</v>
      </c>
    </row>
    <row r="17" spans="1:7" ht="30" outlineLevel="1" x14ac:dyDescent="0.2">
      <c r="A17" s="4" t="s">
        <v>12</v>
      </c>
      <c r="B17" s="4" t="s">
        <v>13</v>
      </c>
      <c r="C17" s="7">
        <v>9537.6</v>
      </c>
      <c r="D17" s="7">
        <v>1992.7</v>
      </c>
      <c r="E17" s="8">
        <f t="shared" si="1"/>
        <v>20.893096795839625</v>
      </c>
      <c r="F17" s="7">
        <v>946.4</v>
      </c>
      <c r="G17" s="15">
        <f t="shared" si="3"/>
        <v>210.55579036348266</v>
      </c>
    </row>
    <row r="18" spans="1:7" ht="30" outlineLevel="1" x14ac:dyDescent="0.2">
      <c r="A18" s="4" t="s">
        <v>14</v>
      </c>
      <c r="B18" s="4" t="s">
        <v>15</v>
      </c>
      <c r="C18" s="7">
        <v>560</v>
      </c>
      <c r="D18" s="7">
        <v>14.3</v>
      </c>
      <c r="E18" s="8">
        <f t="shared" si="1"/>
        <v>2.5535714285714288</v>
      </c>
      <c r="F18" s="7">
        <v>23.8</v>
      </c>
      <c r="G18" s="15">
        <f t="shared" si="3"/>
        <v>60.084033613445378</v>
      </c>
    </row>
    <row r="19" spans="1:7" ht="31.5" customHeight="1" x14ac:dyDescent="0.2">
      <c r="A19" s="10" t="s">
        <v>88</v>
      </c>
      <c r="B19" s="10" t="s">
        <v>89</v>
      </c>
      <c r="C19" s="12">
        <f>C20+C21+C22</f>
        <v>135729.79999999999</v>
      </c>
      <c r="D19" s="12">
        <f>D20+D21+D22</f>
        <v>10556.3</v>
      </c>
      <c r="E19" s="13">
        <f t="shared" si="1"/>
        <v>7.7774372319122254</v>
      </c>
      <c r="F19" s="12">
        <f>F20+F21+F22</f>
        <v>3969.5</v>
      </c>
      <c r="G19" s="14">
        <f t="shared" si="3"/>
        <v>265.93525632951247</v>
      </c>
    </row>
    <row r="20" spans="1:7" ht="15" outlineLevel="1" x14ac:dyDescent="0.2">
      <c r="A20" s="4" t="s">
        <v>16</v>
      </c>
      <c r="B20" s="4" t="s">
        <v>17</v>
      </c>
      <c r="C20" s="7">
        <v>2621</v>
      </c>
      <c r="D20" s="7">
        <v>571</v>
      </c>
      <c r="E20" s="8">
        <f t="shared" si="1"/>
        <v>21.785578023655095</v>
      </c>
      <c r="F20" s="7">
        <v>643.1</v>
      </c>
      <c r="G20" s="15">
        <f t="shared" si="3"/>
        <v>88.788679832063451</v>
      </c>
    </row>
    <row r="21" spans="1:7" ht="60" outlineLevel="1" x14ac:dyDescent="0.2">
      <c r="A21" s="4" t="s">
        <v>18</v>
      </c>
      <c r="B21" s="4" t="s">
        <v>19</v>
      </c>
      <c r="C21" s="7">
        <v>70271.5</v>
      </c>
      <c r="D21" s="7">
        <v>10.4</v>
      </c>
      <c r="E21" s="8">
        <f t="shared" si="1"/>
        <v>1.4799741004532421E-2</v>
      </c>
      <c r="F21" s="7">
        <v>0</v>
      </c>
      <c r="G21" s="15" t="e">
        <f t="shared" si="3"/>
        <v>#DIV/0!</v>
      </c>
    </row>
    <row r="22" spans="1:7" ht="45" outlineLevel="1" x14ac:dyDescent="0.2">
      <c r="A22" s="4" t="s">
        <v>20</v>
      </c>
      <c r="B22" s="4" t="s">
        <v>21</v>
      </c>
      <c r="C22" s="7">
        <v>62837.3</v>
      </c>
      <c r="D22" s="7">
        <v>9974.9</v>
      </c>
      <c r="E22" s="8">
        <f t="shared" si="1"/>
        <v>15.874170277844527</v>
      </c>
      <c r="F22" s="7">
        <v>3326.4</v>
      </c>
      <c r="G22" s="15">
        <f t="shared" si="3"/>
        <v>299.87073112073108</v>
      </c>
    </row>
    <row r="23" spans="1:7" ht="32.25" customHeight="1" x14ac:dyDescent="0.2">
      <c r="A23" s="10" t="s">
        <v>90</v>
      </c>
      <c r="B23" s="10" t="s">
        <v>91</v>
      </c>
      <c r="C23" s="12">
        <f>C24+C25+C26+C27+C28</f>
        <v>1076772.8</v>
      </c>
      <c r="D23" s="12">
        <f>D24+D25+D26+D27+D28</f>
        <v>401088.60000000003</v>
      </c>
      <c r="E23" s="13">
        <f t="shared" si="1"/>
        <v>37.24913927989266</v>
      </c>
      <c r="F23" s="12">
        <f>F24+F25+F26+F27+F28</f>
        <v>88139.1</v>
      </c>
      <c r="G23" s="14">
        <f t="shared" si="3"/>
        <v>455.06318988961772</v>
      </c>
    </row>
    <row r="24" spans="1:7" ht="19.5" hidden="1" customHeight="1" x14ac:dyDescent="0.2">
      <c r="A24" s="4" t="s">
        <v>107</v>
      </c>
      <c r="B24" s="4" t="s">
        <v>108</v>
      </c>
      <c r="C24" s="12"/>
      <c r="D24" s="12"/>
      <c r="E24" s="8"/>
      <c r="F24" s="12"/>
      <c r="G24" s="15" t="e">
        <f t="shared" si="3"/>
        <v>#DIV/0!</v>
      </c>
    </row>
    <row r="25" spans="1:7" ht="15" outlineLevel="1" x14ac:dyDescent="0.2">
      <c r="A25" s="4" t="s">
        <v>22</v>
      </c>
      <c r="B25" s="4" t="s">
        <v>23</v>
      </c>
      <c r="C25" s="7">
        <v>536.29999999999995</v>
      </c>
      <c r="D25" s="7">
        <v>127.4</v>
      </c>
      <c r="E25" s="8">
        <f t="shared" si="1"/>
        <v>23.755360805519302</v>
      </c>
      <c r="F25" s="7">
        <v>0</v>
      </c>
      <c r="G25" s="15" t="e">
        <f t="shared" si="3"/>
        <v>#DIV/0!</v>
      </c>
    </row>
    <row r="26" spans="1:7" ht="15" outlineLevel="1" x14ac:dyDescent="0.2">
      <c r="A26" s="4" t="s">
        <v>24</v>
      </c>
      <c r="B26" s="4" t="s">
        <v>25</v>
      </c>
      <c r="C26" s="7"/>
      <c r="D26" s="7"/>
      <c r="E26" s="8" t="e">
        <f t="shared" si="1"/>
        <v>#DIV/0!</v>
      </c>
      <c r="F26" s="7">
        <v>1616.8</v>
      </c>
      <c r="G26" s="15">
        <f t="shared" si="3"/>
        <v>0</v>
      </c>
    </row>
    <row r="27" spans="1:7" ht="30" outlineLevel="1" x14ac:dyDescent="0.2">
      <c r="A27" s="4" t="s">
        <v>26</v>
      </c>
      <c r="B27" s="4" t="s">
        <v>27</v>
      </c>
      <c r="C27" s="7">
        <v>681471</v>
      </c>
      <c r="D27" s="7">
        <v>339415.4</v>
      </c>
      <c r="E27" s="8">
        <f t="shared" si="1"/>
        <v>49.806286694518185</v>
      </c>
      <c r="F27" s="7">
        <v>42350.400000000001</v>
      </c>
      <c r="G27" s="15">
        <f t="shared" si="3"/>
        <v>801.44555895575957</v>
      </c>
    </row>
    <row r="28" spans="1:7" ht="30" outlineLevel="1" x14ac:dyDescent="0.2">
      <c r="A28" s="4" t="s">
        <v>28</v>
      </c>
      <c r="B28" s="4" t="s">
        <v>29</v>
      </c>
      <c r="C28" s="7">
        <v>394765.5</v>
      </c>
      <c r="D28" s="7">
        <v>61545.8</v>
      </c>
      <c r="E28" s="8">
        <f t="shared" si="1"/>
        <v>15.590470798486697</v>
      </c>
      <c r="F28" s="7">
        <v>44171.9</v>
      </c>
      <c r="G28" s="15">
        <f t="shared" si="3"/>
        <v>139.33247154865424</v>
      </c>
    </row>
    <row r="29" spans="1:7" ht="37.5" customHeight="1" x14ac:dyDescent="0.2">
      <c r="A29" s="10" t="s">
        <v>30</v>
      </c>
      <c r="B29" s="10" t="s">
        <v>92</v>
      </c>
      <c r="C29" s="12">
        <f>C30+C31+C32</f>
        <v>802416.89999999991</v>
      </c>
      <c r="D29" s="12">
        <f>D30+D31+D32</f>
        <v>141409.19999999998</v>
      </c>
      <c r="E29" s="13">
        <f t="shared" si="1"/>
        <v>17.622908989080361</v>
      </c>
      <c r="F29" s="12">
        <f>F30+F31+F32</f>
        <v>97794</v>
      </c>
      <c r="G29" s="14">
        <f t="shared" si="3"/>
        <v>144.59905515675806</v>
      </c>
    </row>
    <row r="30" spans="1:7" ht="15" outlineLevel="1" x14ac:dyDescent="0.2">
      <c r="A30" s="4" t="s">
        <v>31</v>
      </c>
      <c r="B30" s="4" t="s">
        <v>32</v>
      </c>
      <c r="C30" s="7">
        <v>5390</v>
      </c>
      <c r="D30" s="7">
        <v>679.7</v>
      </c>
      <c r="E30" s="8">
        <f t="shared" si="1"/>
        <v>12.61038961038961</v>
      </c>
      <c r="F30" s="7">
        <v>713.6</v>
      </c>
      <c r="G30" s="15">
        <f t="shared" si="3"/>
        <v>95.249439461883412</v>
      </c>
    </row>
    <row r="31" spans="1:7" ht="15" outlineLevel="1" x14ac:dyDescent="0.2">
      <c r="A31" s="4" t="s">
        <v>33</v>
      </c>
      <c r="B31" s="4" t="s">
        <v>34</v>
      </c>
      <c r="C31" s="7">
        <v>13876.7</v>
      </c>
      <c r="D31" s="7">
        <v>60.7</v>
      </c>
      <c r="E31" s="8">
        <f t="shared" si="1"/>
        <v>0.43742388319989628</v>
      </c>
      <c r="F31" s="7">
        <v>7634.1</v>
      </c>
      <c r="G31" s="15">
        <f t="shared" si="3"/>
        <v>0.79511664767294121</v>
      </c>
    </row>
    <row r="32" spans="1:7" ht="15" outlineLevel="1" x14ac:dyDescent="0.2">
      <c r="A32" s="4" t="s">
        <v>35</v>
      </c>
      <c r="B32" s="4" t="s">
        <v>36</v>
      </c>
      <c r="C32" s="7">
        <v>783150.2</v>
      </c>
      <c r="D32" s="7">
        <v>140668.79999999999</v>
      </c>
      <c r="E32" s="8">
        <f t="shared" si="1"/>
        <v>17.961918416160781</v>
      </c>
      <c r="F32" s="7">
        <v>89446.3</v>
      </c>
      <c r="G32" s="15">
        <f t="shared" si="3"/>
        <v>157.26620329739742</v>
      </c>
    </row>
    <row r="33" spans="1:7" ht="27" customHeight="1" x14ac:dyDescent="0.2">
      <c r="A33" s="10" t="s">
        <v>93</v>
      </c>
      <c r="B33" s="10" t="s">
        <v>94</v>
      </c>
      <c r="C33" s="12">
        <f>SUM(C34:C35)</f>
        <v>1549</v>
      </c>
      <c r="D33" s="12">
        <f>SUM(D34:D35)</f>
        <v>319.89999999999998</v>
      </c>
      <c r="E33" s="13">
        <f t="shared" si="1"/>
        <v>20.652033570045187</v>
      </c>
      <c r="F33" s="12">
        <v>857</v>
      </c>
      <c r="G33" s="14">
        <f t="shared" si="3"/>
        <v>37.327887981330221</v>
      </c>
    </row>
    <row r="34" spans="1:7" ht="30" outlineLevel="1" x14ac:dyDescent="0.2">
      <c r="A34" s="4" t="s">
        <v>37</v>
      </c>
      <c r="B34" s="4" t="s">
        <v>38</v>
      </c>
      <c r="C34" s="7"/>
      <c r="D34" s="7"/>
      <c r="E34" s="8"/>
      <c r="F34" s="7">
        <v>0</v>
      </c>
      <c r="G34" s="15"/>
    </row>
    <row r="35" spans="1:7" ht="30" outlineLevel="1" x14ac:dyDescent="0.2">
      <c r="A35" s="4" t="s">
        <v>39</v>
      </c>
      <c r="B35" s="4" t="s">
        <v>40</v>
      </c>
      <c r="C35" s="7">
        <v>1549</v>
      </c>
      <c r="D35" s="7">
        <v>319.89999999999998</v>
      </c>
      <c r="E35" s="8">
        <f t="shared" si="1"/>
        <v>20.652033570045187</v>
      </c>
      <c r="F35" s="7">
        <v>241.8</v>
      </c>
      <c r="G35" s="15">
        <f t="shared" si="3"/>
        <v>132.29942100909841</v>
      </c>
    </row>
    <row r="36" spans="1:7" ht="29.25" customHeight="1" x14ac:dyDescent="0.2">
      <c r="A36" s="10" t="s">
        <v>95</v>
      </c>
      <c r="B36" s="10" t="s">
        <v>96</v>
      </c>
      <c r="C36" s="12">
        <f>C37+C38+C39+C41+C42+C40</f>
        <v>4663671.7000000011</v>
      </c>
      <c r="D36" s="12">
        <f>D37+D38+D39+D41+D42+D40</f>
        <v>994866.3</v>
      </c>
      <c r="E36" s="13">
        <f t="shared" si="1"/>
        <v>21.332254155025531</v>
      </c>
      <c r="F36" s="12">
        <f>F37+F38+F39+F41+F42+F40</f>
        <v>716448.20000000007</v>
      </c>
      <c r="G36" s="14">
        <f t="shared" si="3"/>
        <v>138.86088345256502</v>
      </c>
    </row>
    <row r="37" spans="1:7" ht="15" outlineLevel="1" x14ac:dyDescent="0.2">
      <c r="A37" s="4" t="s">
        <v>41</v>
      </c>
      <c r="B37" s="4" t="s">
        <v>42</v>
      </c>
      <c r="C37" s="7">
        <v>1208707.6000000001</v>
      </c>
      <c r="D37" s="7">
        <v>261199.3</v>
      </c>
      <c r="E37" s="8">
        <f t="shared" si="1"/>
        <v>21.609800418231835</v>
      </c>
      <c r="F37" s="7">
        <v>205330</v>
      </c>
      <c r="G37" s="15">
        <f t="shared" si="3"/>
        <v>127.20951638825304</v>
      </c>
    </row>
    <row r="38" spans="1:7" ht="15" outlineLevel="1" x14ac:dyDescent="0.2">
      <c r="A38" s="4" t="s">
        <v>43</v>
      </c>
      <c r="B38" s="4" t="s">
        <v>44</v>
      </c>
      <c r="C38" s="7">
        <v>3016739.6</v>
      </c>
      <c r="D38" s="7">
        <v>628063.69999999995</v>
      </c>
      <c r="E38" s="8">
        <f t="shared" si="1"/>
        <v>20.819287816555327</v>
      </c>
      <c r="F38" s="7">
        <v>430650.8</v>
      </c>
      <c r="G38" s="15">
        <f t="shared" si="3"/>
        <v>145.84059753285027</v>
      </c>
    </row>
    <row r="39" spans="1:7" ht="15" outlineLevel="1" x14ac:dyDescent="0.2">
      <c r="A39" s="4" t="s">
        <v>45</v>
      </c>
      <c r="B39" s="4" t="s">
        <v>46</v>
      </c>
      <c r="C39" s="7">
        <v>283717.40000000002</v>
      </c>
      <c r="D39" s="7">
        <v>76866.100000000006</v>
      </c>
      <c r="E39" s="8">
        <f t="shared" si="1"/>
        <v>27.092487101601805</v>
      </c>
      <c r="F39" s="7">
        <v>62563.3</v>
      </c>
      <c r="G39" s="15">
        <f t="shared" si="3"/>
        <v>122.86132604897759</v>
      </c>
    </row>
    <row r="40" spans="1:7" ht="45" outlineLevel="1" x14ac:dyDescent="0.2">
      <c r="A40" s="4" t="s">
        <v>203</v>
      </c>
      <c r="B40" s="4" t="s">
        <v>204</v>
      </c>
      <c r="C40" s="7">
        <v>437.5</v>
      </c>
      <c r="D40" s="7">
        <v>14.8</v>
      </c>
      <c r="E40" s="8">
        <f t="shared" si="1"/>
        <v>3.382857142857143</v>
      </c>
      <c r="F40" s="7"/>
      <c r="G40" s="15" t="e">
        <f t="shared" si="3"/>
        <v>#DIV/0!</v>
      </c>
    </row>
    <row r="41" spans="1:7" ht="15" outlineLevel="1" x14ac:dyDescent="0.2">
      <c r="A41" s="4" t="s">
        <v>47</v>
      </c>
      <c r="B41" s="4" t="s">
        <v>48</v>
      </c>
      <c r="C41" s="7">
        <v>6982.4</v>
      </c>
      <c r="D41" s="7">
        <v>1212.4000000000001</v>
      </c>
      <c r="E41" s="8">
        <f t="shared" si="1"/>
        <v>17.363657195233735</v>
      </c>
      <c r="F41" s="7">
        <v>1205.0999999999999</v>
      </c>
      <c r="G41" s="15">
        <f t="shared" si="3"/>
        <v>100.60575885818605</v>
      </c>
    </row>
    <row r="42" spans="1:7" ht="30" outlineLevel="1" x14ac:dyDescent="0.2">
      <c r="A42" s="4" t="s">
        <v>49</v>
      </c>
      <c r="B42" s="4" t="s">
        <v>50</v>
      </c>
      <c r="C42" s="7">
        <v>147087.20000000001</v>
      </c>
      <c r="D42" s="7">
        <v>27510</v>
      </c>
      <c r="E42" s="8">
        <f t="shared" si="1"/>
        <v>18.703191032258417</v>
      </c>
      <c r="F42" s="7">
        <v>16699</v>
      </c>
      <c r="G42" s="15">
        <f t="shared" si="3"/>
        <v>164.74040361698306</v>
      </c>
    </row>
    <row r="43" spans="1:7" ht="22.5" customHeight="1" x14ac:dyDescent="0.2">
      <c r="A43" s="10" t="s">
        <v>97</v>
      </c>
      <c r="B43" s="10" t="s">
        <v>98</v>
      </c>
      <c r="C43" s="12">
        <f>C44+C45</f>
        <v>425354.8</v>
      </c>
      <c r="D43" s="12">
        <f>D44+D45</f>
        <v>103824.8</v>
      </c>
      <c r="E43" s="13">
        <f t="shared" si="1"/>
        <v>24.408987508780903</v>
      </c>
      <c r="F43" s="12">
        <f>F44+F45</f>
        <v>79727.399999999994</v>
      </c>
      <c r="G43" s="14">
        <f t="shared" si="3"/>
        <v>130.22474080429063</v>
      </c>
    </row>
    <row r="44" spans="1:7" ht="15" outlineLevel="1" x14ac:dyDescent="0.2">
      <c r="A44" s="4" t="s">
        <v>51</v>
      </c>
      <c r="B44" s="4" t="s">
        <v>52</v>
      </c>
      <c r="C44" s="7">
        <v>397973.2</v>
      </c>
      <c r="D44" s="7">
        <v>97356.800000000003</v>
      </c>
      <c r="E44" s="8">
        <f t="shared" si="1"/>
        <v>24.463154805398958</v>
      </c>
      <c r="F44" s="7">
        <v>75803.7</v>
      </c>
      <c r="G44" s="15">
        <f t="shared" si="3"/>
        <v>128.43278098562473</v>
      </c>
    </row>
    <row r="45" spans="1:7" ht="30" outlineLevel="1" x14ac:dyDescent="0.2">
      <c r="A45" s="4" t="s">
        <v>53</v>
      </c>
      <c r="B45" s="4" t="s">
        <v>54</v>
      </c>
      <c r="C45" s="7">
        <v>27381.599999999999</v>
      </c>
      <c r="D45" s="7">
        <v>6468</v>
      </c>
      <c r="E45" s="8">
        <f t="shared" si="1"/>
        <v>23.62170216495749</v>
      </c>
      <c r="F45" s="7">
        <v>3923.7</v>
      </c>
      <c r="G45" s="15">
        <f t="shared" si="3"/>
        <v>164.8444070647603</v>
      </c>
    </row>
    <row r="46" spans="1:7" ht="24" customHeight="1" x14ac:dyDescent="0.2">
      <c r="A46" s="10" t="s">
        <v>99</v>
      </c>
      <c r="B46" s="10" t="s">
        <v>100</v>
      </c>
      <c r="C46" s="12">
        <f>C47+C48+C49</f>
        <v>15866.400000000001</v>
      </c>
      <c r="D46" s="12">
        <f>D47+D48+D49</f>
        <v>3252.7</v>
      </c>
      <c r="E46" s="8">
        <f t="shared" si="1"/>
        <v>20.500554631170267</v>
      </c>
      <c r="F46" s="12">
        <f>F47+F48+F49</f>
        <v>1257.4000000000001</v>
      </c>
      <c r="G46" s="14">
        <f t="shared" si="3"/>
        <v>258.68458724351837</v>
      </c>
    </row>
    <row r="47" spans="1:7" ht="15" outlineLevel="1" x14ac:dyDescent="0.2">
      <c r="A47" s="4" t="s">
        <v>55</v>
      </c>
      <c r="B47" s="4" t="s">
        <v>56</v>
      </c>
      <c r="C47" s="7">
        <v>9513</v>
      </c>
      <c r="D47" s="7">
        <v>1552.9</v>
      </c>
      <c r="E47" s="8">
        <f t="shared" si="1"/>
        <v>16.323977714706192</v>
      </c>
      <c r="F47" s="7">
        <v>1257.4000000000001</v>
      </c>
      <c r="G47" s="15">
        <f t="shared" si="3"/>
        <v>123.50087482105934</v>
      </c>
    </row>
    <row r="48" spans="1:7" ht="15" outlineLevel="1" x14ac:dyDescent="0.2">
      <c r="A48" s="4" t="s">
        <v>57</v>
      </c>
      <c r="B48" s="4" t="s">
        <v>58</v>
      </c>
      <c r="C48" s="7">
        <v>3203.6</v>
      </c>
      <c r="D48" s="7">
        <v>0</v>
      </c>
      <c r="E48" s="8">
        <f t="shared" si="1"/>
        <v>0</v>
      </c>
      <c r="F48" s="7">
        <v>0</v>
      </c>
      <c r="G48" s="15" t="e">
        <f t="shared" si="3"/>
        <v>#DIV/0!</v>
      </c>
    </row>
    <row r="49" spans="1:7" ht="30" outlineLevel="1" x14ac:dyDescent="0.2">
      <c r="A49" s="4" t="s">
        <v>59</v>
      </c>
      <c r="B49" s="4" t="s">
        <v>60</v>
      </c>
      <c r="C49" s="7">
        <v>3149.8</v>
      </c>
      <c r="D49" s="7">
        <v>1699.8</v>
      </c>
      <c r="E49" s="8">
        <f t="shared" si="1"/>
        <v>53.965331132135375</v>
      </c>
      <c r="F49" s="7">
        <v>0</v>
      </c>
      <c r="G49" s="15" t="e">
        <f t="shared" si="3"/>
        <v>#DIV/0!</v>
      </c>
    </row>
    <row r="50" spans="1:7" ht="25.5" customHeight="1" x14ac:dyDescent="0.2">
      <c r="A50" s="10" t="s">
        <v>101</v>
      </c>
      <c r="B50" s="10" t="s">
        <v>102</v>
      </c>
      <c r="C50" s="12">
        <f>C51+C52+C53+C54+C55</f>
        <v>1128556</v>
      </c>
      <c r="D50" s="12">
        <f>D51+D52+D53+D54+D55</f>
        <v>236337.00000000003</v>
      </c>
      <c r="E50" s="13">
        <f t="shared" si="1"/>
        <v>20.941539453957095</v>
      </c>
      <c r="F50" s="12">
        <f>F51+F52+F53+F54+F55</f>
        <v>199547.8</v>
      </c>
      <c r="G50" s="14">
        <f t="shared" si="3"/>
        <v>118.43628443911686</v>
      </c>
    </row>
    <row r="51" spans="1:7" ht="15" outlineLevel="1" x14ac:dyDescent="0.2">
      <c r="A51" s="4" t="s">
        <v>61</v>
      </c>
      <c r="B51" s="4" t="s">
        <v>62</v>
      </c>
      <c r="C51" s="7">
        <v>15987.5</v>
      </c>
      <c r="D51" s="7">
        <v>826.7</v>
      </c>
      <c r="E51" s="8">
        <f t="shared" si="1"/>
        <v>5.1709147771696644</v>
      </c>
      <c r="F51" s="7">
        <v>2301.6999999999998</v>
      </c>
      <c r="G51" s="15">
        <f t="shared" si="3"/>
        <v>35.91693096407004</v>
      </c>
    </row>
    <row r="52" spans="1:7" ht="15" outlineLevel="1" x14ac:dyDescent="0.2">
      <c r="A52" s="4" t="s">
        <v>63</v>
      </c>
      <c r="B52" s="4" t="s">
        <v>64</v>
      </c>
      <c r="C52" s="7">
        <v>71806.100000000006</v>
      </c>
      <c r="D52" s="7">
        <v>12125.3</v>
      </c>
      <c r="E52" s="8">
        <f t="shared" si="1"/>
        <v>16.88616983793856</v>
      </c>
      <c r="F52" s="7">
        <v>16916.5</v>
      </c>
      <c r="G52" s="15">
        <f t="shared" si="3"/>
        <v>71.677356427156909</v>
      </c>
    </row>
    <row r="53" spans="1:7" ht="15" outlineLevel="1" x14ac:dyDescent="0.2">
      <c r="A53" s="4" t="s">
        <v>65</v>
      </c>
      <c r="B53" s="4" t="s">
        <v>66</v>
      </c>
      <c r="C53" s="7">
        <v>671575.5</v>
      </c>
      <c r="D53" s="7">
        <v>165581.6</v>
      </c>
      <c r="E53" s="8">
        <f t="shared" si="1"/>
        <v>24.655693961438438</v>
      </c>
      <c r="F53" s="7">
        <v>139209.29999999999</v>
      </c>
      <c r="G53" s="15">
        <f t="shared" si="3"/>
        <v>118.94435213739314</v>
      </c>
    </row>
    <row r="54" spans="1:7" ht="15" outlineLevel="1" x14ac:dyDescent="0.2">
      <c r="A54" s="4" t="s">
        <v>67</v>
      </c>
      <c r="B54" s="4" t="s">
        <v>68</v>
      </c>
      <c r="C54" s="7">
        <v>338404.5</v>
      </c>
      <c r="D54" s="7">
        <v>52984.3</v>
      </c>
      <c r="E54" s="8">
        <f t="shared" si="1"/>
        <v>15.6570908483782</v>
      </c>
      <c r="F54" s="7">
        <v>35770.800000000003</v>
      </c>
      <c r="G54" s="15">
        <f t="shared" si="3"/>
        <v>148.12165229740458</v>
      </c>
    </row>
    <row r="55" spans="1:7" ht="30" outlineLevel="1" x14ac:dyDescent="0.2">
      <c r="A55" s="4" t="s">
        <v>69</v>
      </c>
      <c r="B55" s="4" t="s">
        <v>70</v>
      </c>
      <c r="C55" s="7">
        <v>30782.400000000001</v>
      </c>
      <c r="D55" s="7">
        <v>4819.1000000000004</v>
      </c>
      <c r="E55" s="8">
        <f t="shared" si="1"/>
        <v>15.655374499714123</v>
      </c>
      <c r="F55" s="7">
        <v>5349.5</v>
      </c>
      <c r="G55" s="15">
        <f t="shared" si="3"/>
        <v>90.085054678007296</v>
      </c>
    </row>
    <row r="56" spans="1:7" ht="14.25" x14ac:dyDescent="0.2">
      <c r="A56" s="10" t="s">
        <v>103</v>
      </c>
      <c r="B56" s="10" t="s">
        <v>104</v>
      </c>
      <c r="C56" s="12">
        <f>C57+C58+C60+C59</f>
        <v>153050.6</v>
      </c>
      <c r="D56" s="12">
        <f>D57+D58+D60+D59</f>
        <v>37742.9</v>
      </c>
      <c r="E56" s="43">
        <f t="shared" si="1"/>
        <v>24.660406427678165</v>
      </c>
      <c r="F56" s="12">
        <f>F57+F58+F60</f>
        <v>20433.2</v>
      </c>
      <c r="G56" s="14">
        <f t="shared" si="3"/>
        <v>184.71360335140849</v>
      </c>
    </row>
    <row r="57" spans="1:7" ht="15" outlineLevel="1" x14ac:dyDescent="0.2">
      <c r="A57" s="4" t="s">
        <v>71</v>
      </c>
      <c r="B57" s="4" t="s">
        <v>72</v>
      </c>
      <c r="C57" s="7">
        <v>121744.5</v>
      </c>
      <c r="D57" s="7">
        <v>31300</v>
      </c>
      <c r="E57" s="8">
        <f t="shared" si="1"/>
        <v>25.709580309582776</v>
      </c>
      <c r="F57" s="7"/>
      <c r="G57" s="15"/>
    </row>
    <row r="58" spans="1:7" ht="15" outlineLevel="1" x14ac:dyDescent="0.2">
      <c r="A58" s="4" t="s">
        <v>73</v>
      </c>
      <c r="B58" s="4" t="s">
        <v>74</v>
      </c>
      <c r="C58" s="7"/>
      <c r="D58" s="7"/>
      <c r="E58" s="44">
        <v>99.99</v>
      </c>
      <c r="F58" s="7">
        <v>18884.400000000001</v>
      </c>
      <c r="G58" s="15">
        <f t="shared" si="3"/>
        <v>0</v>
      </c>
    </row>
    <row r="59" spans="1:7" ht="15" outlineLevel="1" x14ac:dyDescent="0.2">
      <c r="A59" s="4" t="s">
        <v>219</v>
      </c>
      <c r="B59" s="4" t="s">
        <v>220</v>
      </c>
      <c r="C59" s="7">
        <v>21908.2</v>
      </c>
      <c r="D59" s="7">
        <v>5735.2</v>
      </c>
      <c r="E59" s="44"/>
      <c r="F59" s="7"/>
      <c r="G59" s="15"/>
    </row>
    <row r="60" spans="1:7" ht="30" outlineLevel="1" x14ac:dyDescent="0.2">
      <c r="A60" s="4" t="s">
        <v>75</v>
      </c>
      <c r="B60" s="4" t="s">
        <v>76</v>
      </c>
      <c r="C60" s="7">
        <v>9397.9</v>
      </c>
      <c r="D60" s="7">
        <v>707.7</v>
      </c>
      <c r="E60" s="8">
        <f t="shared" si="1"/>
        <v>7.5304057289394448</v>
      </c>
      <c r="F60" s="7">
        <v>1548.8</v>
      </c>
      <c r="G60" s="15">
        <f t="shared" si="3"/>
        <v>45.693440082644635</v>
      </c>
    </row>
    <row r="61" spans="1:7" ht="36" customHeight="1" x14ac:dyDescent="0.2">
      <c r="A61" s="10" t="s">
        <v>105</v>
      </c>
      <c r="B61" s="10" t="s">
        <v>106</v>
      </c>
      <c r="C61" s="12">
        <f>SUM(C62:C63)</f>
        <v>3040.2</v>
      </c>
      <c r="D61" s="12">
        <f>SUM(D62:D63)</f>
        <v>667.6</v>
      </c>
      <c r="E61" s="13">
        <f t="shared" si="1"/>
        <v>21.959081639365831</v>
      </c>
      <c r="F61" s="12">
        <v>4048.29</v>
      </c>
      <c r="G61" s="14">
        <f t="shared" si="3"/>
        <v>16.490913447406189</v>
      </c>
    </row>
    <row r="62" spans="1:7" ht="30" outlineLevel="1" x14ac:dyDescent="0.2">
      <c r="A62" s="4" t="s">
        <v>77</v>
      </c>
      <c r="B62" s="4" t="s">
        <v>78</v>
      </c>
      <c r="C62" s="7">
        <v>2125.1999999999998</v>
      </c>
      <c r="D62" s="7">
        <v>536.1</v>
      </c>
      <c r="E62" s="8">
        <f t="shared" si="1"/>
        <v>25.225861095426318</v>
      </c>
      <c r="F62" s="7"/>
      <c r="G62" s="15" t="e">
        <f t="shared" si="3"/>
        <v>#DIV/0!</v>
      </c>
    </row>
    <row r="63" spans="1:7" ht="30" outlineLevel="1" x14ac:dyDescent="0.2">
      <c r="A63" s="4" t="s">
        <v>79</v>
      </c>
      <c r="B63" s="4" t="s">
        <v>80</v>
      </c>
      <c r="C63" s="7">
        <v>915</v>
      </c>
      <c r="D63" s="7">
        <v>131.5</v>
      </c>
      <c r="E63" s="8">
        <f t="shared" si="1"/>
        <v>14.371584699453551</v>
      </c>
      <c r="F63" s="7">
        <v>100</v>
      </c>
      <c r="G63" s="15">
        <f t="shared" si="3"/>
        <v>131.5</v>
      </c>
    </row>
    <row r="64" spans="1:7" ht="28.5" x14ac:dyDescent="0.2">
      <c r="A64" s="10" t="s">
        <v>215</v>
      </c>
      <c r="B64" s="10" t="s">
        <v>216</v>
      </c>
      <c r="C64" s="12">
        <f>SUM(C65:C66)</f>
        <v>2000</v>
      </c>
      <c r="D64" s="12">
        <f>SUM(D65:D66)</f>
        <v>0</v>
      </c>
      <c r="E64" s="13">
        <f t="shared" ref="E64" si="4">D64/C64*100</f>
        <v>0</v>
      </c>
      <c r="F64" s="12">
        <f>SUM(F65:F66)</f>
        <v>0</v>
      </c>
      <c r="G64" s="14" t="e">
        <f t="shared" ref="G64" si="5">D64/F64*100</f>
        <v>#DIV/0!</v>
      </c>
    </row>
    <row r="65" spans="1:7" ht="27" customHeight="1" x14ac:dyDescent="0.25">
      <c r="A65" s="4" t="s">
        <v>217</v>
      </c>
      <c r="B65" s="70" t="s">
        <v>218</v>
      </c>
      <c r="C65" s="69">
        <v>2000</v>
      </c>
      <c r="D65" s="69">
        <v>0</v>
      </c>
      <c r="E65" s="68"/>
      <c r="F65" s="68">
        <v>0</v>
      </c>
      <c r="G65" s="68"/>
    </row>
  </sheetData>
  <mergeCells count="3">
    <mergeCell ref="A8:B8"/>
    <mergeCell ref="A1:D1"/>
    <mergeCell ref="A3:G5"/>
  </mergeCells>
  <pageMargins left="0.35433070866141736" right="0.35433070866141736" top="0.59055118110236227" bottom="0.59055118110236227" header="0.51181102362204722" footer="0.51181102362204722"/>
  <pageSetup paperSize="9" scale="7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0"/>
  <sheetViews>
    <sheetView tabSelected="1" topLeftCell="A10" workbookViewId="0">
      <selection activeCell="E12" sqref="E12"/>
    </sheetView>
  </sheetViews>
  <sheetFormatPr defaultRowHeight="12.75" x14ac:dyDescent="0.2"/>
  <cols>
    <col min="1" max="1" width="24" customWidth="1"/>
    <col min="2" max="2" width="21.28515625" customWidth="1"/>
    <col min="3" max="3" width="37.7109375" customWidth="1"/>
    <col min="4" max="5" width="17.7109375" customWidth="1"/>
    <col min="6" max="6" width="14.5703125" customWidth="1"/>
    <col min="7" max="7" width="18" customWidth="1"/>
    <col min="8" max="8" width="21" customWidth="1"/>
  </cols>
  <sheetData>
    <row r="1" spans="1:8" x14ac:dyDescent="0.2">
      <c r="A1" s="77" t="s">
        <v>211</v>
      </c>
      <c r="B1" s="77"/>
      <c r="C1" s="77"/>
      <c r="D1" s="77"/>
      <c r="E1" s="77"/>
      <c r="F1" s="77"/>
      <c r="G1" s="77"/>
      <c r="H1" s="77"/>
    </row>
    <row r="2" spans="1:8" x14ac:dyDescent="0.2">
      <c r="A2" s="77"/>
      <c r="B2" s="77"/>
      <c r="C2" s="77"/>
      <c r="D2" s="77"/>
      <c r="E2" s="77"/>
      <c r="F2" s="77"/>
      <c r="G2" s="77"/>
      <c r="H2" s="77"/>
    </row>
    <row r="3" spans="1:8" x14ac:dyDescent="0.2">
      <c r="A3" s="77"/>
      <c r="B3" s="77"/>
      <c r="C3" s="77"/>
      <c r="D3" s="77"/>
      <c r="E3" s="77"/>
      <c r="F3" s="77"/>
      <c r="G3" s="77"/>
      <c r="H3" s="77"/>
    </row>
    <row r="4" spans="1:8" ht="15.75" x14ac:dyDescent="0.25">
      <c r="A4" s="50"/>
      <c r="B4" s="50"/>
      <c r="C4" s="50"/>
      <c r="D4" s="50"/>
      <c r="E4" s="50"/>
      <c r="F4" s="50"/>
      <c r="G4" s="50"/>
    </row>
    <row r="5" spans="1:8" ht="99.75" x14ac:dyDescent="0.2">
      <c r="A5" s="51" t="s">
        <v>109</v>
      </c>
      <c r="B5" s="51" t="s">
        <v>177</v>
      </c>
      <c r="C5" s="51" t="s">
        <v>178</v>
      </c>
      <c r="D5" s="52" t="s">
        <v>209</v>
      </c>
      <c r="E5" s="52" t="s">
        <v>210</v>
      </c>
      <c r="F5" s="51" t="s">
        <v>179</v>
      </c>
      <c r="G5" s="52" t="s">
        <v>221</v>
      </c>
      <c r="H5" s="51" t="s">
        <v>180</v>
      </c>
    </row>
    <row r="6" spans="1:8" ht="28.5" x14ac:dyDescent="0.2">
      <c r="A6" s="51" t="s">
        <v>181</v>
      </c>
      <c r="B6" s="51">
        <v>861</v>
      </c>
      <c r="C6" s="51" t="s">
        <v>182</v>
      </c>
      <c r="D6" s="53">
        <f>D7+D8</f>
        <v>0</v>
      </c>
      <c r="E6" s="53">
        <f>E7+E8</f>
        <v>0</v>
      </c>
      <c r="F6" s="54">
        <v>0</v>
      </c>
      <c r="G6" s="62">
        <f>G7+G8</f>
        <v>0</v>
      </c>
      <c r="H6" s="55">
        <v>0</v>
      </c>
    </row>
    <row r="7" spans="1:8" ht="45" x14ac:dyDescent="0.2">
      <c r="A7" s="56" t="s">
        <v>183</v>
      </c>
      <c r="B7" s="57">
        <v>861</v>
      </c>
      <c r="C7" s="56" t="s">
        <v>184</v>
      </c>
      <c r="D7" s="58">
        <v>30000</v>
      </c>
      <c r="E7" s="58">
        <v>0</v>
      </c>
      <c r="F7" s="59">
        <f t="shared" ref="F7:F11" si="0">E7/D7*100</f>
        <v>0</v>
      </c>
      <c r="G7" s="58">
        <v>0</v>
      </c>
      <c r="H7" s="60">
        <v>0</v>
      </c>
    </row>
    <row r="8" spans="1:8" ht="45" x14ac:dyDescent="0.2">
      <c r="A8" s="56" t="s">
        <v>185</v>
      </c>
      <c r="B8" s="57">
        <v>861</v>
      </c>
      <c r="C8" s="56" t="s">
        <v>186</v>
      </c>
      <c r="D8" s="58">
        <v>-30000</v>
      </c>
      <c r="E8" s="58">
        <v>0</v>
      </c>
      <c r="F8" s="59">
        <f t="shared" si="0"/>
        <v>0</v>
      </c>
      <c r="G8" s="58">
        <v>0</v>
      </c>
      <c r="H8" s="60">
        <v>0</v>
      </c>
    </row>
    <row r="9" spans="1:8" ht="28.5" x14ac:dyDescent="0.2">
      <c r="A9" s="61" t="s">
        <v>187</v>
      </c>
      <c r="B9" s="51">
        <v>861</v>
      </c>
      <c r="C9" s="61" t="s">
        <v>188</v>
      </c>
      <c r="D9" s="53">
        <f>D10+D11</f>
        <v>261860.40000000037</v>
      </c>
      <c r="E9" s="53">
        <f>E10+E11</f>
        <v>50917</v>
      </c>
      <c r="F9" s="64">
        <f>E9/D9*100</f>
        <v>19.444329879584668</v>
      </c>
      <c r="G9" s="62">
        <f>G10+G11</f>
        <v>88238.600000000093</v>
      </c>
      <c r="H9" s="64">
        <f t="shared" ref="H9:H13" si="1">E9/G9*100</f>
        <v>57.703771365366116</v>
      </c>
    </row>
    <row r="10" spans="1:8" ht="30" x14ac:dyDescent="0.2">
      <c r="A10" s="56" t="s">
        <v>189</v>
      </c>
      <c r="B10" s="57">
        <v>861</v>
      </c>
      <c r="C10" s="56" t="s">
        <v>190</v>
      </c>
      <c r="D10" s="58">
        <v>-8590980.6999999993</v>
      </c>
      <c r="E10" s="58">
        <v>-1289900.1000000001</v>
      </c>
      <c r="F10" s="63">
        <f t="shared" si="0"/>
        <v>15.014585005411549</v>
      </c>
      <c r="G10" s="58">
        <v>-1831402.7</v>
      </c>
      <c r="H10" s="63">
        <f t="shared" si="1"/>
        <v>70.432357667704665</v>
      </c>
    </row>
    <row r="11" spans="1:8" ht="30" x14ac:dyDescent="0.2">
      <c r="A11" s="56" t="s">
        <v>191</v>
      </c>
      <c r="B11" s="57">
        <v>861</v>
      </c>
      <c r="C11" s="56" t="s">
        <v>192</v>
      </c>
      <c r="D11" s="58">
        <v>8852841.0999999996</v>
      </c>
      <c r="E11" s="58">
        <v>1340817.1000000001</v>
      </c>
      <c r="F11" s="63">
        <f t="shared" si="0"/>
        <v>15.145613536427307</v>
      </c>
      <c r="G11" s="58">
        <v>1919641.3</v>
      </c>
      <c r="H11" s="63">
        <f t="shared" si="1"/>
        <v>69.847273029601936</v>
      </c>
    </row>
    <row r="12" spans="1:8" ht="42.75" x14ac:dyDescent="0.2">
      <c r="A12" s="61" t="s">
        <v>193</v>
      </c>
      <c r="B12" s="51">
        <v>861</v>
      </c>
      <c r="C12" s="61" t="s">
        <v>194</v>
      </c>
      <c r="D12" s="53">
        <v>0</v>
      </c>
      <c r="E12" s="53">
        <v>0</v>
      </c>
      <c r="F12" s="63">
        <v>0</v>
      </c>
      <c r="G12" s="62">
        <v>0</v>
      </c>
      <c r="H12" s="64" t="e">
        <f t="shared" si="1"/>
        <v>#DIV/0!</v>
      </c>
    </row>
    <row r="13" spans="1:8" ht="42.75" x14ac:dyDescent="0.2">
      <c r="A13" s="61" t="s">
        <v>195</v>
      </c>
      <c r="B13" s="51">
        <v>861</v>
      </c>
      <c r="C13" s="61" t="s">
        <v>196</v>
      </c>
      <c r="D13" s="53">
        <v>0</v>
      </c>
      <c r="E13" s="53">
        <v>0</v>
      </c>
      <c r="F13" s="63">
        <v>0</v>
      </c>
      <c r="G13" s="62">
        <v>0</v>
      </c>
      <c r="H13" s="64" t="e">
        <f t="shared" si="1"/>
        <v>#DIV/0!</v>
      </c>
    </row>
    <row r="14" spans="1:8" ht="60" x14ac:dyDescent="0.2">
      <c r="A14" s="56" t="s">
        <v>197</v>
      </c>
      <c r="B14" s="57">
        <v>861</v>
      </c>
      <c r="C14" s="56" t="s">
        <v>198</v>
      </c>
      <c r="D14" s="58"/>
      <c r="E14" s="58"/>
      <c r="F14" s="63">
        <v>0</v>
      </c>
      <c r="G14" s="58"/>
      <c r="H14" s="63">
        <v>0</v>
      </c>
    </row>
    <row r="15" spans="1:8" ht="60" x14ac:dyDescent="0.2">
      <c r="A15" s="56" t="s">
        <v>199</v>
      </c>
      <c r="B15" s="57">
        <v>861</v>
      </c>
      <c r="C15" s="56" t="s">
        <v>200</v>
      </c>
      <c r="D15" s="58"/>
      <c r="E15" s="58"/>
      <c r="F15" s="63">
        <v>0</v>
      </c>
      <c r="G15" s="58"/>
      <c r="H15" s="63">
        <v>0</v>
      </c>
    </row>
    <row r="16" spans="1:8" ht="12.75" customHeight="1" x14ac:dyDescent="0.2">
      <c r="A16" s="78" t="s">
        <v>201</v>
      </c>
      <c r="B16" s="78"/>
      <c r="C16" s="78"/>
      <c r="D16" s="79">
        <f>D9+D6</f>
        <v>261860.40000000037</v>
      </c>
      <c r="E16" s="79">
        <f>E9+E6</f>
        <v>50917</v>
      </c>
      <c r="F16" s="80">
        <f>E16/D16*100</f>
        <v>19.444329879584668</v>
      </c>
      <c r="G16" s="79">
        <f>G9+G6</f>
        <v>88238.600000000093</v>
      </c>
      <c r="H16" s="80">
        <f>E16/G16*100</f>
        <v>57.703771365366116</v>
      </c>
    </row>
    <row r="17" spans="1:8" ht="12.75" customHeight="1" x14ac:dyDescent="0.2">
      <c r="A17" s="78"/>
      <c r="B17" s="78"/>
      <c r="C17" s="78"/>
      <c r="D17" s="79"/>
      <c r="E17" s="79"/>
      <c r="F17" s="80"/>
      <c r="G17" s="79"/>
      <c r="H17" s="80"/>
    </row>
    <row r="20" spans="1:8" x14ac:dyDescent="0.2">
      <c r="E20" s="9"/>
    </row>
  </sheetData>
  <mergeCells count="7">
    <mergeCell ref="A1:H3"/>
    <mergeCell ref="A16:C17"/>
    <mergeCell ref="D16:D17"/>
    <mergeCell ref="E16:E17"/>
    <mergeCell ref="F16:F17"/>
    <mergeCell ref="G16:G17"/>
    <mergeCell ref="H16:H17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 фин-я дефицита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Щербакова</dc:creator>
  <dc:description>POI HSSF rep:2.55.0.75</dc:description>
  <cp:lastModifiedBy>Оксана Леонова</cp:lastModifiedBy>
  <cp:lastPrinted>2024-01-26T05:47:30Z</cp:lastPrinted>
  <dcterms:created xsi:type="dcterms:W3CDTF">2023-02-27T13:17:07Z</dcterms:created>
  <dcterms:modified xsi:type="dcterms:W3CDTF">2024-04-11T12:08:06Z</dcterms:modified>
</cp:coreProperties>
</file>