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апреля 2023\"/>
    </mc:Choice>
  </mc:AlternateContent>
  <bookViews>
    <workbookView xWindow="0" yWindow="0" windowWidth="28800" windowHeight="11235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Расходы!$A$14</definedName>
    <definedName name="FIO" localSheetId="1">Расходы!#REF!</definedName>
    <definedName name="LAST_CELL" localSheetId="1">Расходы!#REF!</definedName>
    <definedName name="SIGN" localSheetId="1">Расходы!$A$14:$G$15</definedName>
  </definedNames>
  <calcPr calcId="152511"/>
</workbook>
</file>

<file path=xl/calcChain.xml><?xml version="1.0" encoding="utf-8"?>
<calcChain xmlns="http://schemas.openxmlformats.org/spreadsheetml/2006/main">
  <c r="H16" i="3" l="1"/>
  <c r="H9" i="3"/>
  <c r="H10" i="3"/>
  <c r="H11" i="3"/>
  <c r="F7" i="3"/>
  <c r="F8" i="3"/>
  <c r="F10" i="3"/>
  <c r="F11" i="3"/>
  <c r="G16" i="3"/>
  <c r="E9" i="3"/>
  <c r="E6" i="3"/>
  <c r="G9" i="1"/>
  <c r="G11" i="1"/>
  <c r="G12" i="1"/>
  <c r="G14" i="1"/>
  <c r="G15" i="1"/>
  <c r="G16" i="1"/>
  <c r="G17" i="1"/>
  <c r="G18" i="1"/>
  <c r="G19" i="1"/>
  <c r="G21" i="1"/>
  <c r="G22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7" i="1"/>
  <c r="G48" i="1"/>
  <c r="G49" i="1"/>
  <c r="G50" i="1"/>
  <c r="G51" i="1"/>
  <c r="G52" i="1"/>
  <c r="G53" i="1"/>
  <c r="G54" i="1"/>
  <c r="G55" i="1"/>
  <c r="G58" i="1"/>
  <c r="G8" i="1"/>
  <c r="G7" i="1"/>
  <c r="E20" i="1"/>
  <c r="E19" i="1"/>
  <c r="E30" i="1"/>
  <c r="E28" i="1"/>
  <c r="E23" i="1"/>
  <c r="E25" i="1"/>
  <c r="E26" i="1"/>
  <c r="E22" i="1"/>
  <c r="D22" i="1"/>
  <c r="C22" i="1"/>
  <c r="F22" i="1"/>
  <c r="E9" i="1"/>
  <c r="E10" i="1"/>
  <c r="E11" i="1"/>
  <c r="E12" i="1"/>
  <c r="E13" i="1"/>
  <c r="E14" i="1"/>
  <c r="E16" i="1"/>
  <c r="E17" i="1"/>
  <c r="E21" i="1"/>
  <c r="E29" i="1"/>
  <c r="E32" i="1"/>
  <c r="E33" i="1"/>
  <c r="E35" i="1"/>
  <c r="E36" i="1"/>
  <c r="E37" i="1"/>
  <c r="E38" i="1"/>
  <c r="E39" i="1"/>
  <c r="E41" i="1"/>
  <c r="E42" i="1"/>
  <c r="E44" i="1"/>
  <c r="E45" i="1"/>
  <c r="E46" i="1"/>
  <c r="E48" i="1"/>
  <c r="E49" i="1"/>
  <c r="E50" i="1"/>
  <c r="E51" i="1"/>
  <c r="E52" i="1"/>
  <c r="E54" i="1"/>
  <c r="E55" i="1"/>
  <c r="E57" i="1"/>
  <c r="E60" i="1"/>
  <c r="D59" i="1"/>
  <c r="D56" i="1"/>
  <c r="D53" i="1"/>
  <c r="D47" i="1"/>
  <c r="D43" i="1"/>
  <c r="D40" i="1"/>
  <c r="D34" i="1"/>
  <c r="D31" i="1"/>
  <c r="D27" i="1"/>
  <c r="E27" i="1" s="1"/>
  <c r="D18" i="1"/>
  <c r="E18" i="1" s="1"/>
  <c r="D15" i="1"/>
  <c r="D8" i="1"/>
  <c r="E16" i="3" l="1"/>
  <c r="D7" i="1"/>
  <c r="E7" i="1" s="1"/>
  <c r="E8" i="1"/>
  <c r="D30" i="2"/>
  <c r="D6" i="2"/>
  <c r="D5" i="2"/>
  <c r="D29" i="2" l="1"/>
  <c r="G9" i="3" l="1"/>
  <c r="D9" i="3"/>
  <c r="F9" i="3" s="1"/>
  <c r="G6" i="3"/>
  <c r="D6" i="3"/>
  <c r="F16" i="3" l="1"/>
  <c r="D16" i="3"/>
  <c r="E22" i="2" l="1"/>
  <c r="G35" i="2" l="1"/>
  <c r="E35" i="2"/>
  <c r="E34" i="2"/>
  <c r="G33" i="2"/>
  <c r="E33" i="2"/>
  <c r="G32" i="2"/>
  <c r="E32" i="2"/>
  <c r="G31" i="2"/>
  <c r="E31" i="2"/>
  <c r="F30" i="2"/>
  <c r="C30" i="2"/>
  <c r="F29" i="2"/>
  <c r="G29" i="2" s="1"/>
  <c r="C29" i="2"/>
  <c r="G28" i="2"/>
  <c r="E28" i="2"/>
  <c r="G27" i="2"/>
  <c r="E27" i="2"/>
  <c r="G26" i="2"/>
  <c r="E26" i="2"/>
  <c r="G25" i="2"/>
  <c r="E25" i="2"/>
  <c r="G24" i="2"/>
  <c r="E24" i="2"/>
  <c r="G23" i="2"/>
  <c r="E23" i="2"/>
  <c r="G22" i="2"/>
  <c r="F20" i="2"/>
  <c r="D20" i="2"/>
  <c r="C20" i="2"/>
  <c r="G18" i="2"/>
  <c r="E18" i="2"/>
  <c r="G17" i="2"/>
  <c r="E17" i="2"/>
  <c r="G16" i="2"/>
  <c r="E16" i="2"/>
  <c r="F15" i="2"/>
  <c r="D15" i="2"/>
  <c r="C15" i="2"/>
  <c r="G14" i="2"/>
  <c r="E14" i="2"/>
  <c r="G13" i="2"/>
  <c r="E13" i="2"/>
  <c r="E11" i="2"/>
  <c r="F10" i="2"/>
  <c r="D10" i="2"/>
  <c r="G10" i="2" s="1"/>
  <c r="C10" i="2"/>
  <c r="G9" i="2"/>
  <c r="E9" i="2"/>
  <c r="F8" i="2"/>
  <c r="D8" i="2"/>
  <c r="C8" i="2"/>
  <c r="G7" i="2"/>
  <c r="E7" i="2"/>
  <c r="F6" i="2"/>
  <c r="C6" i="2"/>
  <c r="C5" i="2" l="1"/>
  <c r="C4" i="2" s="1"/>
  <c r="E8" i="2"/>
  <c r="G20" i="2"/>
  <c r="F5" i="2"/>
  <c r="F4" i="2" s="1"/>
  <c r="E30" i="2"/>
  <c r="G8" i="2"/>
  <c r="E15" i="2"/>
  <c r="E29" i="2"/>
  <c r="E6" i="2"/>
  <c r="G15" i="2"/>
  <c r="E20" i="2"/>
  <c r="G30" i="2"/>
  <c r="D4" i="2"/>
  <c r="G6" i="2"/>
  <c r="E10" i="2"/>
  <c r="E4" i="2" l="1"/>
  <c r="G4" i="2"/>
  <c r="E5" i="2"/>
  <c r="G5" i="2"/>
  <c r="F31" i="1" l="1"/>
  <c r="C31" i="1"/>
  <c r="E31" i="1" s="1"/>
  <c r="C59" i="1"/>
  <c r="E59" i="1" s="1"/>
  <c r="F56" i="1"/>
  <c r="C56" i="1"/>
  <c r="E56" i="1" s="1"/>
  <c r="F53" i="1"/>
  <c r="C53" i="1"/>
  <c r="E53" i="1" s="1"/>
  <c r="F47" i="1"/>
  <c r="C47" i="1"/>
  <c r="E47" i="1" s="1"/>
  <c r="F43" i="1"/>
  <c r="C43" i="1"/>
  <c r="E43" i="1" s="1"/>
  <c r="F40" i="1"/>
  <c r="C40" i="1"/>
  <c r="E40" i="1" s="1"/>
  <c r="F34" i="1"/>
  <c r="C34" i="1"/>
  <c r="E34" i="1" s="1"/>
  <c r="F27" i="1"/>
  <c r="C27" i="1"/>
  <c r="F18" i="1"/>
  <c r="C18" i="1"/>
  <c r="F15" i="1"/>
  <c r="C15" i="1"/>
  <c r="E15" i="1" s="1"/>
  <c r="F8" i="1"/>
  <c r="C8" i="1"/>
  <c r="C7" i="1" l="1"/>
  <c r="F7" i="1"/>
</calcChain>
</file>

<file path=xl/sharedStrings.xml><?xml version="1.0" encoding="utf-8"?>
<sst xmlns="http://schemas.openxmlformats.org/spreadsheetml/2006/main" count="220" uniqueCount="214">
  <si>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</si>
  <si>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</si>
  <si>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</si>
  <si>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</si>
  <si>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</si>
  <si>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</si>
  <si>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</si>
  <si>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</si>
  <si>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Мобилизационная подготовка экономики</t>
  </si>
  <si>
    <t>Органы юстиции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</si>
  <si>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</si>
  <si>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</si>
  <si>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</si>
  <si>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</si>
  <si>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</si>
  <si>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</si>
  <si>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</si>
  <si>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</si>
  <si>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</si>
  <si>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</si>
  <si>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</si>
  <si>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</si>
  <si>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</si>
  <si>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</si>
  <si>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</si>
  <si>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</si>
  <si>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</si>
  <si>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</si>
  <si>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Стационарная медицинская помощь</t>
  </si>
  <si>
    <t>Амбулаторная помощь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</si>
  <si>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</si>
  <si>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</si>
  <si>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</si>
  <si>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</si>
  <si>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</si>
  <si>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</si>
  <si>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</si>
  <si>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</si>
  <si>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</si>
  <si>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</si>
  <si>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(муниципального) внутреннего долга</t>
  </si>
  <si>
    <t>Фактическое исполнение по состоянию на 01.04.2022 г., тыс. руб.</t>
  </si>
  <si>
    <t>Темпы роста
к соответствующему периоду прошлого года, %</t>
  </si>
  <si>
    <t>Код</t>
  </si>
  <si>
    <t>Наименование разделов, подразделов</t>
  </si>
  <si>
    <t>0100</t>
  </si>
  <si>
    <t>Расходы бюджета - всего</t>
  </si>
  <si>
    <t>Общегосударсвенные расходы</t>
  </si>
  <si>
    <t>0104</t>
  </si>
  <si>
    <t>0105</t>
  </si>
  <si>
    <t>0106</t>
  </si>
  <si>
    <t>0107</t>
  </si>
  <si>
    <t>0111</t>
  </si>
  <si>
    <t>0113</t>
  </si>
  <si>
    <t>0200</t>
  </si>
  <si>
    <t>Национальная оборона</t>
  </si>
  <si>
    <t>0300</t>
  </si>
  <si>
    <t>Национальная безопасность</t>
  </si>
  <si>
    <t>0203</t>
  </si>
  <si>
    <t>0204</t>
  </si>
  <si>
    <t>0304</t>
  </si>
  <si>
    <t>0310</t>
  </si>
  <si>
    <t>0314</t>
  </si>
  <si>
    <t>0400</t>
  </si>
  <si>
    <t>Национальная экономика</t>
  </si>
  <si>
    <t>Жилищно-коммунальное хозяйство</t>
  </si>
  <si>
    <t>0405</t>
  </si>
  <si>
    <t>0408</t>
  </si>
  <si>
    <t>0409</t>
  </si>
  <si>
    <t>0412</t>
  </si>
  <si>
    <t>0501</t>
  </si>
  <si>
    <t>0502</t>
  </si>
  <si>
    <t>0503</t>
  </si>
  <si>
    <t>0600</t>
  </si>
  <si>
    <t>Охана окружающей среды</t>
  </si>
  <si>
    <t>0603</t>
  </si>
  <si>
    <t>0605</t>
  </si>
  <si>
    <t>0700</t>
  </si>
  <si>
    <t>Образование</t>
  </si>
  <si>
    <t>0701</t>
  </si>
  <si>
    <t>0702</t>
  </si>
  <si>
    <t>0703</t>
  </si>
  <si>
    <t>0707</t>
  </si>
  <si>
    <t>0709</t>
  </si>
  <si>
    <t>0800</t>
  </si>
  <si>
    <t>0801</t>
  </si>
  <si>
    <t>0804</t>
  </si>
  <si>
    <t>0900</t>
  </si>
  <si>
    <t>0901</t>
  </si>
  <si>
    <t>0902</t>
  </si>
  <si>
    <t>0909</t>
  </si>
  <si>
    <t>1000</t>
  </si>
  <si>
    <t>1001</t>
  </si>
  <si>
    <t>1002</t>
  </si>
  <si>
    <t>1003</t>
  </si>
  <si>
    <t>1004</t>
  </si>
  <si>
    <t>1006</t>
  </si>
  <si>
    <t>Культура, кинематография</t>
  </si>
  <si>
    <t>Здравоохранение</t>
  </si>
  <si>
    <t>Социальная политика</t>
  </si>
  <si>
    <t>1100</t>
  </si>
  <si>
    <t>1102</t>
  </si>
  <si>
    <t>1105</t>
  </si>
  <si>
    <t>1200</t>
  </si>
  <si>
    <t>1202</t>
  </si>
  <si>
    <t>1204</t>
  </si>
  <si>
    <t>1300</t>
  </si>
  <si>
    <t>1301</t>
  </si>
  <si>
    <t>Физическая культура и спорт</t>
  </si>
  <si>
    <t>Средства массовой информации</t>
  </si>
  <si>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</si>
  <si>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</si>
  <si>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</si>
  <si>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</si>
  <si>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</si>
  <si>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</si>
  <si>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</si>
  <si>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</si>
  <si>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</si>
  <si>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</si>
  <si>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</si>
  <si>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</si>
  <si>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</si>
  <si>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</si>
  <si>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</si>
  <si>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</si>
  <si>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</si>
  <si>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</si>
  <si>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</si>
  <si>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</si>
  <si>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</si>
  <si>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</si>
  <si>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</si>
  <si>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</si>
  <si>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</si>
  <si>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</si>
  <si>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</si>
  <si>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</si>
  <si>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</si>
  <si>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</si>
  <si>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</si>
  <si>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</si>
  <si>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</si>
  <si>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</si>
  <si>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</si>
  <si>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</si>
  <si>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</si>
  <si>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</si>
  <si>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</si>
  <si>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</si>
  <si>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</si>
  <si>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</si>
  <si>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</si>
  <si>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</si>
  <si>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</si>
  <si>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</si>
  <si>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</si>
  <si>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</si>
  <si>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</si>
  <si>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</si>
  <si>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</si>
  <si>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</si>
  <si>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</si>
  <si>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</si>
  <si>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</si>
  <si>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</si>
  <si>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</si>
  <si>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</si>
  <si>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</si>
  <si>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</si>
  <si>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Доходы бюджета, всего</t>
  </si>
  <si>
    <t>% исполнения по состоянию на 01.04.2022 г.</t>
  </si>
  <si>
    <t>Доходы от продажи материальных 
и нематериальных активов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</si>
  <si>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</si>
  <si>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</si>
  <si>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</si>
  <si>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</si>
  <si>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Налог, взимаемый в связи 
с применением патентной системы налогообложения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</si>
  <si>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</si>
  <si>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</si>
  <si>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</si>
  <si>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</si>
  <si>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</si>
  <si>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</si>
  <si>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</si>
  <si>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</si>
  <si>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</si>
  <si>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</si>
  <si>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</si>
  <si>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</si>
  <si>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</si>
  <si>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</si>
  <si>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</si>
  <si>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</si>
  <si>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</si>
  <si>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</si>
  <si>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</si>
  <si>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</si>
  <si>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</si>
  <si>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</si>
  <si>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</si>
  <si>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</si>
  <si>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Фактическое исполнения по состоянию на 01.04.2022 г., тыс.руб.</t>
  </si>
  <si>
    <t>Сведения об исполнении доходов консолидированного бюджета Белгородского района за первый квартал 2023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</si>
  <si>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2023 г., тыс. руб.</t>
  </si>
  <si>
    <t>Фактическое исполнение по состоянию на 01.04.2023 г., тыс. руб.</t>
  </si>
  <si>
    <t>% исполнения по состоянию на 01.04.2023 г.</t>
  </si>
  <si>
    <t>Фактическое исполнение по состоянию на 01.04.2022 г., тыс.руб.</t>
  </si>
  <si>
    <t>Cведения об исполнении консолидированного бюджета Белгородского района по разделам и подразделам классификации расходов бюджета за первый квартал 2023 года в сравнении с запланированными значениями на соответствующий финансовый год и с соответствующим периодом прошлого года</t>
  </si>
  <si>
    <t>в 4,3 раза</t>
  </si>
  <si>
    <t>% исполнения годового плана по состоянию на 01.04.2023 г.</t>
  </si>
  <si>
    <t>Бюджетные назначения на 2023 г., тыс.руб.</t>
  </si>
  <si>
    <t>БЮДЖЕТНЫЕ АССИГНОВАНИЯ ПО ИСТОЧНИКАМ ДЕФИЦИТА КОНСОЛИДИРОВАННОГО БЮДЖЕТА БЕЛГОРОДСКОГО РАЙОНА ЗА ПЕРВЫЙ КВАРТАЛ 2023 ГОДА В СРАВНЕНИИ С СООТВЕТСТВУЮЩИМ ПЕРИОДОМ ПРОШЛОГО ГОДА</t>
  </si>
  <si>
    <t>Фактическое исполнение по состоянию на 01.04.2023 г.,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</si>
</sst>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hh:mm"/>
    <numFmt numFmtId="165" formatCode="#,##0.0"/>
    <numFmt numFmtId="166" formatCode="0.0"/>
    <numFmt numFmtId="167" formatCode="#,##0.0_ ;[Red]\-#,##0.0\ "/>
  </numFmts>
  <fonts count="15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Border="1" applyAlignment="1" applyProtection="1">
      <alignment horizontal="center" vertical="center" wrapText="1"/>
    </xf>
    <xf numFmtId="165" fontId="6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3" fillId="0" borderId="0" xfId="0" applyFont="1"/>
    <xf numFmtId="166" fontId="2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7" fillId="0" borderId="0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6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5" fillId="0" borderId="1" xfId="0" applyFont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activeCell="B6" sqref="B6"/>
    </sheetView>
  </sheetViews>
  <sheetFormatPr defaultRowHeight="12.75" x14ac:dyDescent="0.2"/>
  <cols>
    <col min="1" max="1" width="21" customWidth="1"/>
    <col min="2" max="2" width="45.42578125" style="25" customWidth="1"/>
    <col min="3" max="3" width="18.28515625" style="26" customWidth="1"/>
    <col min="4" max="4" width="16.42578125" style="26" customWidth="1"/>
    <col min="5" max="5" width="17.7109375" customWidth="1"/>
    <col min="6" max="6" width="17" customWidth="1"/>
    <col min="7" max="7" width="20.28515625" customWidth="1"/>
  </cols>
  <sheetData>
    <row r="1" spans="1:9" ht="70.5" customHeight="1" x14ac:dyDescent="0.2">
      <c r="A1" s="63" t="s">
        <v>203</v>
      </c>
      <c r="B1" s="63"/>
      <c r="C1" s="63"/>
      <c r="D1" s="63"/>
      <c r="E1" s="63"/>
      <c r="F1" s="63"/>
      <c r="G1" s="63"/>
    </row>
    <row r="2" spans="1:9" ht="15.75" x14ac:dyDescent="0.2">
      <c r="A2" s="20"/>
      <c r="B2" s="20"/>
      <c r="C2" s="21"/>
      <c r="D2" s="21"/>
      <c r="E2" s="20"/>
      <c r="F2" s="20"/>
      <c r="G2" s="22"/>
    </row>
    <row r="3" spans="1:9" ht="90.75" customHeight="1" x14ac:dyDescent="0.2">
      <c r="A3" s="28" t="s">
        <v>110</v>
      </c>
      <c r="B3" s="28" t="s">
        <v>111</v>
      </c>
      <c r="C3" s="6" t="s">
        <v>204</v>
      </c>
      <c r="D3" s="6" t="s">
        <v>205</v>
      </c>
      <c r="E3" s="7" t="s">
        <v>206</v>
      </c>
      <c r="F3" s="8" t="s">
        <v>207</v>
      </c>
      <c r="G3" s="9" t="s">
        <v>42</v>
      </c>
    </row>
    <row r="4" spans="1:9" ht="24.75" customHeight="1" x14ac:dyDescent="0.2">
      <c r="A4" s="64" t="s">
        <v>170</v>
      </c>
      <c r="B4" s="65"/>
      <c r="C4" s="45">
        <f>C5+C29</f>
        <v>8046223.1999999993</v>
      </c>
      <c r="D4" s="45">
        <f>D5+D29</f>
        <v>1671726</v>
      </c>
      <c r="E4" s="46">
        <f>D4/C4*100</f>
        <v>20.776530285662474</v>
      </c>
      <c r="F4" s="45">
        <f>F5+F29</f>
        <v>1472827.7999999998</v>
      </c>
      <c r="G4" s="47">
        <f>D4/F4*100</f>
        <v>113.50451152537997</v>
      </c>
    </row>
    <row r="5" spans="1:9" ht="28.5" x14ac:dyDescent="0.2">
      <c r="A5" s="28" t="s">
        <v>112</v>
      </c>
      <c r="B5" s="28" t="s">
        <v>113</v>
      </c>
      <c r="C5" s="29">
        <f>C6+C8+C10+C18+C20+C24+C25+C26+C27+C28+C15</f>
        <v>2485522</v>
      </c>
      <c r="D5" s="29">
        <f>D6+D8+D10+D18+D20+D24+D25+D26+D27+D28+D15+D19</f>
        <v>363204</v>
      </c>
      <c r="E5" s="30">
        <f>D5/C5*100</f>
        <v>14.612785563756828</v>
      </c>
      <c r="F5" s="31">
        <f>F6+F8+F10+F18+F20+F24+F25+F26+F27+F28+F15</f>
        <v>576626.19999999984</v>
      </c>
      <c r="G5" s="32">
        <f>D5/F5*100</f>
        <v>62.987772667977993</v>
      </c>
      <c r="H5" s="23"/>
      <c r="I5" s="24"/>
    </row>
    <row r="6" spans="1:9" ht="28.5" x14ac:dyDescent="0.2">
      <c r="A6" s="28" t="s">
        <v>114</v>
      </c>
      <c r="B6" s="28" t="s">
        <v>115</v>
      </c>
      <c r="C6" s="29">
        <f>C7</f>
        <v>1423564</v>
      </c>
      <c r="D6" s="29">
        <f>D7</f>
        <v>201245</v>
      </c>
      <c r="E6" s="30">
        <f t="shared" ref="E6:E35" si="0">D6/C6*100</f>
        <v>14.136701967737315</v>
      </c>
      <c r="F6" s="31">
        <f>F7</f>
        <v>412669.5</v>
      </c>
      <c r="G6" s="32">
        <f t="shared" ref="G6:G10" si="1">D6/F6*100</f>
        <v>48.766628015881956</v>
      </c>
      <c r="H6" s="23"/>
    </row>
    <row r="7" spans="1:9" ht="15" x14ac:dyDescent="0.2">
      <c r="A7" s="33" t="s">
        <v>116</v>
      </c>
      <c r="B7" s="33" t="s">
        <v>117</v>
      </c>
      <c r="C7" s="34">
        <v>1423564</v>
      </c>
      <c r="D7" s="34">
        <v>201245</v>
      </c>
      <c r="E7" s="48">
        <f t="shared" si="0"/>
        <v>14.136701967737315</v>
      </c>
      <c r="F7" s="35">
        <v>412669.5</v>
      </c>
      <c r="G7" s="36">
        <f t="shared" si="1"/>
        <v>48.766628015881956</v>
      </c>
      <c r="H7" s="23"/>
    </row>
    <row r="8" spans="1:9" ht="42.75" x14ac:dyDescent="0.2">
      <c r="A8" s="28" t="s">
        <v>118</v>
      </c>
      <c r="B8" s="28" t="s">
        <v>119</v>
      </c>
      <c r="C8" s="29">
        <f>C9</f>
        <v>92709</v>
      </c>
      <c r="D8" s="29">
        <f>D9</f>
        <v>24919.9</v>
      </c>
      <c r="E8" s="30">
        <f t="shared" si="0"/>
        <v>26.879698842615067</v>
      </c>
      <c r="F8" s="31">
        <f>F9</f>
        <v>23202.799999999999</v>
      </c>
      <c r="G8" s="32">
        <f t="shared" si="1"/>
        <v>107.40039995172997</v>
      </c>
      <c r="H8" s="23"/>
    </row>
    <row r="9" spans="1:9" ht="45" x14ac:dyDescent="0.2">
      <c r="A9" s="33" t="s">
        <v>120</v>
      </c>
      <c r="B9" s="33" t="s">
        <v>121</v>
      </c>
      <c r="C9" s="34">
        <v>92709</v>
      </c>
      <c r="D9" s="34">
        <v>24919.9</v>
      </c>
      <c r="E9" s="48">
        <f t="shared" si="0"/>
        <v>26.879698842615067</v>
      </c>
      <c r="F9" s="35">
        <v>23202.799999999999</v>
      </c>
      <c r="G9" s="36">
        <f t="shared" si="1"/>
        <v>107.40039995172997</v>
      </c>
      <c r="H9" s="23"/>
    </row>
    <row r="10" spans="1:9" ht="28.5" x14ac:dyDescent="0.2">
      <c r="A10" s="28" t="s">
        <v>122</v>
      </c>
      <c r="B10" s="28" t="s">
        <v>123</v>
      </c>
      <c r="C10" s="29">
        <f>C11+C12+C13+C14</f>
        <v>74569</v>
      </c>
      <c r="D10" s="29">
        <f>D11+D12+D13+D14</f>
        <v>19258</v>
      </c>
      <c r="E10" s="30">
        <f t="shared" si="0"/>
        <v>25.825745282892353</v>
      </c>
      <c r="F10" s="37">
        <f>F11+F12+F13+F14</f>
        <v>22105.100000000002</v>
      </c>
      <c r="G10" s="32">
        <f t="shared" si="1"/>
        <v>87.120166839326657</v>
      </c>
      <c r="H10" s="23"/>
    </row>
    <row r="11" spans="1:9" ht="30" x14ac:dyDescent="0.2">
      <c r="A11" s="33" t="s">
        <v>124</v>
      </c>
      <c r="B11" s="33" t="s">
        <v>125</v>
      </c>
      <c r="C11" s="34">
        <v>11928</v>
      </c>
      <c r="D11" s="34">
        <v>804</v>
      </c>
      <c r="E11" s="48">
        <f t="shared" si="0"/>
        <v>6.7404426559356132</v>
      </c>
      <c r="F11" s="35">
        <v>4809.5</v>
      </c>
      <c r="G11" s="36">
        <v>0</v>
      </c>
      <c r="H11" s="23"/>
    </row>
    <row r="12" spans="1:9" ht="30" x14ac:dyDescent="0.2">
      <c r="A12" s="33" t="s">
        <v>126</v>
      </c>
      <c r="B12" s="33" t="s">
        <v>127</v>
      </c>
      <c r="C12" s="34">
        <v>0</v>
      </c>
      <c r="D12" s="34">
        <v>-1024.2</v>
      </c>
      <c r="E12" s="48">
        <v>0</v>
      </c>
      <c r="F12" s="35">
        <v>-1579.4</v>
      </c>
      <c r="G12" s="36">
        <v>0</v>
      </c>
      <c r="H12" s="23"/>
    </row>
    <row r="13" spans="1:9" ht="15" x14ac:dyDescent="0.2">
      <c r="A13" s="33" t="s">
        <v>128</v>
      </c>
      <c r="B13" s="33" t="s">
        <v>129</v>
      </c>
      <c r="C13" s="34">
        <v>7969</v>
      </c>
      <c r="D13" s="34">
        <v>22114.799999999999</v>
      </c>
      <c r="E13" s="48">
        <f t="shared" si="0"/>
        <v>277.5103526163885</v>
      </c>
      <c r="F13" s="35">
        <v>1955.6</v>
      </c>
      <c r="G13" s="36">
        <f>D13/F13*100</f>
        <v>1130.844753528329</v>
      </c>
      <c r="H13" s="23"/>
    </row>
    <row r="14" spans="1:9" ht="45" x14ac:dyDescent="0.2">
      <c r="A14" s="33" t="s">
        <v>130</v>
      </c>
      <c r="B14" s="33" t="s">
        <v>177</v>
      </c>
      <c r="C14" s="34">
        <v>54672</v>
      </c>
      <c r="D14" s="34">
        <v>-2636.6</v>
      </c>
      <c r="E14" s="48">
        <f t="shared" si="0"/>
        <v>-4.8225782850453616</v>
      </c>
      <c r="F14" s="35">
        <v>16919.400000000001</v>
      </c>
      <c r="G14" s="36">
        <f t="shared" ref="G14:G17" si="2">D14/F14*100</f>
        <v>-15.58329491589536</v>
      </c>
      <c r="H14" s="23"/>
    </row>
    <row r="15" spans="1:9" ht="14.25" x14ac:dyDescent="0.2">
      <c r="A15" s="28" t="s">
        <v>131</v>
      </c>
      <c r="B15" s="28" t="s">
        <v>132</v>
      </c>
      <c r="C15" s="29">
        <f>C16+C17</f>
        <v>678536</v>
      </c>
      <c r="D15" s="29">
        <f t="shared" ref="D15:F15" si="3">D16+D17</f>
        <v>81373.3</v>
      </c>
      <c r="E15" s="30">
        <f t="shared" si="0"/>
        <v>11.992480870580192</v>
      </c>
      <c r="F15" s="38">
        <f t="shared" si="3"/>
        <v>63374.899999999994</v>
      </c>
      <c r="G15" s="32">
        <f t="shared" si="2"/>
        <v>128.399887021518</v>
      </c>
      <c r="H15" s="23"/>
    </row>
    <row r="16" spans="1:9" ht="15" x14ac:dyDescent="0.2">
      <c r="A16" s="33" t="s">
        <v>133</v>
      </c>
      <c r="B16" s="33" t="s">
        <v>134</v>
      </c>
      <c r="C16" s="34">
        <v>198972</v>
      </c>
      <c r="D16" s="34">
        <v>6974.2</v>
      </c>
      <c r="E16" s="48">
        <f t="shared" si="0"/>
        <v>3.5051162977705408</v>
      </c>
      <c r="F16" s="39">
        <v>10017.700000000001</v>
      </c>
      <c r="G16" s="36">
        <f t="shared" si="2"/>
        <v>69.618774768659463</v>
      </c>
      <c r="H16" s="23"/>
    </row>
    <row r="17" spans="1:8" ht="15" x14ac:dyDescent="0.2">
      <c r="A17" s="33" t="s">
        <v>135</v>
      </c>
      <c r="B17" s="33" t="s">
        <v>136</v>
      </c>
      <c r="C17" s="34">
        <v>479564</v>
      </c>
      <c r="D17" s="34">
        <v>74399.100000000006</v>
      </c>
      <c r="E17" s="48">
        <f t="shared" si="0"/>
        <v>15.513904296402567</v>
      </c>
      <c r="F17" s="39">
        <v>53357.2</v>
      </c>
      <c r="G17" s="36">
        <f t="shared" si="2"/>
        <v>139.43591492806971</v>
      </c>
      <c r="H17" s="23"/>
    </row>
    <row r="18" spans="1:8" ht="28.5" x14ac:dyDescent="0.2">
      <c r="A18" s="28" t="s">
        <v>137</v>
      </c>
      <c r="B18" s="28" t="s">
        <v>138</v>
      </c>
      <c r="C18" s="29">
        <v>25160</v>
      </c>
      <c r="D18" s="29">
        <v>4841.3</v>
      </c>
      <c r="E18" s="30">
        <f t="shared" si="0"/>
        <v>19.242050874403816</v>
      </c>
      <c r="F18" s="31">
        <v>5352.7</v>
      </c>
      <c r="G18" s="32">
        <f>D18/F18*100</f>
        <v>90.445943168868055</v>
      </c>
      <c r="H18" s="23"/>
    </row>
    <row r="19" spans="1:8" ht="28.5" x14ac:dyDescent="0.2">
      <c r="A19" s="40" t="s">
        <v>139</v>
      </c>
      <c r="B19" s="40" t="s">
        <v>140</v>
      </c>
      <c r="C19" s="29">
        <v>0</v>
      </c>
      <c r="D19" s="29">
        <v>3.4</v>
      </c>
      <c r="E19" s="30">
        <v>0</v>
      </c>
      <c r="F19" s="37">
        <v>0</v>
      </c>
      <c r="G19" s="32">
        <v>0</v>
      </c>
      <c r="H19" s="23"/>
    </row>
    <row r="20" spans="1:8" ht="42.75" x14ac:dyDescent="0.2">
      <c r="A20" s="28" t="s">
        <v>141</v>
      </c>
      <c r="B20" s="28" t="s">
        <v>142</v>
      </c>
      <c r="C20" s="29">
        <f>C21+C22+C23</f>
        <v>129876</v>
      </c>
      <c r="D20" s="29">
        <f>D21+D22+D23</f>
        <v>20499.099999999999</v>
      </c>
      <c r="E20" s="30">
        <f t="shared" si="0"/>
        <v>15.783593581570113</v>
      </c>
      <c r="F20" s="31">
        <f>F21+F22+F23</f>
        <v>29352.1</v>
      </c>
      <c r="G20" s="32">
        <f>D20/F20*100</f>
        <v>69.838614613605159</v>
      </c>
      <c r="H20" s="23"/>
    </row>
    <row r="21" spans="1:8" ht="30" x14ac:dyDescent="0.2">
      <c r="A21" s="33" t="s">
        <v>143</v>
      </c>
      <c r="B21" s="33" t="s">
        <v>144</v>
      </c>
      <c r="C21" s="34">
        <v>0</v>
      </c>
      <c r="D21" s="34">
        <v>0</v>
      </c>
      <c r="E21" s="48">
        <v>0</v>
      </c>
      <c r="F21" s="35">
        <v>0</v>
      </c>
      <c r="G21" s="36">
        <v>0</v>
      </c>
      <c r="H21" s="23"/>
    </row>
    <row r="22" spans="1:8" ht="120" x14ac:dyDescent="0.2">
      <c r="A22" s="33" t="s">
        <v>145</v>
      </c>
      <c r="B22" s="33" t="s">
        <v>175</v>
      </c>
      <c r="C22" s="34">
        <v>122880</v>
      </c>
      <c r="D22" s="34">
        <v>18635.5</v>
      </c>
      <c r="E22" s="48">
        <f>D22/C22*100</f>
        <v>15.165608723958332</v>
      </c>
      <c r="F22" s="35">
        <v>27791.5</v>
      </c>
      <c r="G22" s="36">
        <f t="shared" ref="G22:G24" si="4">D22/F22*100</f>
        <v>67.054674990554659</v>
      </c>
      <c r="H22" s="23"/>
    </row>
    <row r="23" spans="1:8" ht="105" x14ac:dyDescent="0.2">
      <c r="A23" s="33" t="s">
        <v>146</v>
      </c>
      <c r="B23" s="33" t="s">
        <v>176</v>
      </c>
      <c r="C23" s="34">
        <v>6996</v>
      </c>
      <c r="D23" s="34">
        <v>1863.6</v>
      </c>
      <c r="E23" s="48">
        <f t="shared" si="0"/>
        <v>26.638078902229843</v>
      </c>
      <c r="F23" s="35">
        <v>1560.6</v>
      </c>
      <c r="G23" s="36">
        <f t="shared" si="4"/>
        <v>119.4156093810073</v>
      </c>
      <c r="H23" s="23"/>
    </row>
    <row r="24" spans="1:8" ht="28.5" x14ac:dyDescent="0.2">
      <c r="A24" s="41" t="s">
        <v>147</v>
      </c>
      <c r="B24" s="41" t="s">
        <v>148</v>
      </c>
      <c r="C24" s="42">
        <v>2262</v>
      </c>
      <c r="D24" s="42">
        <v>4073.3</v>
      </c>
      <c r="E24" s="30">
        <f t="shared" si="0"/>
        <v>180.07515473032717</v>
      </c>
      <c r="F24" s="43">
        <v>1149</v>
      </c>
      <c r="G24" s="32">
        <f t="shared" si="4"/>
        <v>354.50826805918194</v>
      </c>
      <c r="H24" s="23"/>
    </row>
    <row r="25" spans="1:8" ht="28.5" x14ac:dyDescent="0.2">
      <c r="A25" s="28" t="s">
        <v>149</v>
      </c>
      <c r="B25" s="28" t="s">
        <v>150</v>
      </c>
      <c r="C25" s="29">
        <v>8455</v>
      </c>
      <c r="D25" s="29">
        <v>821.6</v>
      </c>
      <c r="E25" s="30">
        <f t="shared" si="0"/>
        <v>9.7173270254287409</v>
      </c>
      <c r="F25" s="31">
        <v>1802.6</v>
      </c>
      <c r="G25" s="32">
        <f>D25/F25*100</f>
        <v>45.578608676356382</v>
      </c>
      <c r="H25" s="23"/>
    </row>
    <row r="26" spans="1:8" ht="28.5" x14ac:dyDescent="0.2">
      <c r="A26" s="41" t="s">
        <v>151</v>
      </c>
      <c r="B26" s="41" t="s">
        <v>172</v>
      </c>
      <c r="C26" s="42">
        <v>35800</v>
      </c>
      <c r="D26" s="42">
        <v>4400.3999999999996</v>
      </c>
      <c r="E26" s="30">
        <f t="shared" si="0"/>
        <v>12.291620111731842</v>
      </c>
      <c r="F26" s="43">
        <v>11551.3</v>
      </c>
      <c r="G26" s="44">
        <f t="shared" ref="G26" si="5">D26/F26*100</f>
        <v>38.094413615783509</v>
      </c>
      <c r="H26" s="23"/>
    </row>
    <row r="27" spans="1:8" ht="28.5" x14ac:dyDescent="0.2">
      <c r="A27" s="28" t="s">
        <v>152</v>
      </c>
      <c r="B27" s="28" t="s">
        <v>153</v>
      </c>
      <c r="C27" s="29">
        <v>9874</v>
      </c>
      <c r="D27" s="29">
        <v>1665.4</v>
      </c>
      <c r="E27" s="30">
        <f t="shared" si="0"/>
        <v>16.866518128418068</v>
      </c>
      <c r="F27" s="31">
        <v>3903.1</v>
      </c>
      <c r="G27" s="32">
        <f>D27/F27*100</f>
        <v>42.668647997745381</v>
      </c>
      <c r="H27" s="23"/>
    </row>
    <row r="28" spans="1:8" ht="28.5" x14ac:dyDescent="0.2">
      <c r="A28" s="28" t="s">
        <v>154</v>
      </c>
      <c r="B28" s="28" t="s">
        <v>155</v>
      </c>
      <c r="C28" s="29">
        <v>4717</v>
      </c>
      <c r="D28" s="29">
        <v>103.3</v>
      </c>
      <c r="E28" s="30">
        <f t="shared" si="0"/>
        <v>2.1899512401950392</v>
      </c>
      <c r="F28" s="31">
        <v>2163.1</v>
      </c>
      <c r="G28" s="32">
        <f>D28/F28*100</f>
        <v>4.7755536036244282</v>
      </c>
      <c r="H28" s="23"/>
    </row>
    <row r="29" spans="1:8" ht="28.5" x14ac:dyDescent="0.2">
      <c r="A29" s="28" t="s">
        <v>156</v>
      </c>
      <c r="B29" s="28" t="s">
        <v>157</v>
      </c>
      <c r="C29" s="29">
        <f>C31+C32+C33+C34+C35</f>
        <v>5560701.1999999993</v>
      </c>
      <c r="D29" s="29">
        <f>D31+D32+D33+D34+D35+D36</f>
        <v>1308522</v>
      </c>
      <c r="E29" s="30">
        <f t="shared" si="0"/>
        <v>23.531600654967761</v>
      </c>
      <c r="F29" s="31">
        <f>F31+F32+F33+F34+F36+F35</f>
        <v>896201.6</v>
      </c>
      <c r="G29" s="32">
        <f>D29/F29*100</f>
        <v>146.00755008694472</v>
      </c>
      <c r="H29" s="23"/>
    </row>
    <row r="30" spans="1:8" ht="42.75" x14ac:dyDescent="0.2">
      <c r="A30" s="28" t="s">
        <v>158</v>
      </c>
      <c r="B30" s="28" t="s">
        <v>159</v>
      </c>
      <c r="C30" s="29">
        <f>C31+C32+C33+C34</f>
        <v>5547956.1999999993</v>
      </c>
      <c r="D30" s="29">
        <f>D31+D32+D33+D34</f>
        <v>1309588.2</v>
      </c>
      <c r="E30" s="30">
        <f t="shared" si="0"/>
        <v>23.604876332657422</v>
      </c>
      <c r="F30" s="31">
        <f>F31+F32+F33+F34</f>
        <v>896181</v>
      </c>
      <c r="G30" s="32">
        <f>D30/F30*100</f>
        <v>146.12987778138566</v>
      </c>
      <c r="H30" s="23"/>
    </row>
    <row r="31" spans="1:8" ht="42.75" x14ac:dyDescent="0.2">
      <c r="A31" s="41" t="s">
        <v>160</v>
      </c>
      <c r="B31" s="41" t="s">
        <v>173</v>
      </c>
      <c r="C31" s="42">
        <v>817941.6</v>
      </c>
      <c r="D31" s="42">
        <v>238967.5</v>
      </c>
      <c r="E31" s="30">
        <f t="shared" si="0"/>
        <v>29.215716623289488</v>
      </c>
      <c r="F31" s="43">
        <v>176344</v>
      </c>
      <c r="G31" s="32">
        <f t="shared" ref="G31" si="6">D31/F31*100</f>
        <v>135.51212403030442</v>
      </c>
      <c r="H31" s="23"/>
    </row>
    <row r="32" spans="1:8" ht="42.75" x14ac:dyDescent="0.2">
      <c r="A32" s="28" t="s">
        <v>161</v>
      </c>
      <c r="B32" s="28" t="s">
        <v>162</v>
      </c>
      <c r="C32" s="29">
        <v>537484.30000000005</v>
      </c>
      <c r="D32" s="29">
        <v>116672.7</v>
      </c>
      <c r="E32" s="30">
        <f t="shared" si="0"/>
        <v>21.70718288887694</v>
      </c>
      <c r="F32" s="31">
        <v>37975.599999999999</v>
      </c>
      <c r="G32" s="32">
        <f>D32/F32*100</f>
        <v>307.2306954992153</v>
      </c>
      <c r="H32" s="23"/>
    </row>
    <row r="33" spans="1:8" ht="42.75" x14ac:dyDescent="0.2">
      <c r="A33" s="41" t="s">
        <v>163</v>
      </c>
      <c r="B33" s="41" t="s">
        <v>174</v>
      </c>
      <c r="C33" s="42">
        <v>4053691.3</v>
      </c>
      <c r="D33" s="42">
        <v>953948</v>
      </c>
      <c r="E33" s="30">
        <f t="shared" si="0"/>
        <v>23.532823034649926</v>
      </c>
      <c r="F33" s="43">
        <v>679326.4</v>
      </c>
      <c r="G33" s="32">
        <f t="shared" ref="G33" si="7">D33/F33*100</f>
        <v>140.4255745102796</v>
      </c>
      <c r="H33" s="23"/>
    </row>
    <row r="34" spans="1:8" ht="28.5" x14ac:dyDescent="0.2">
      <c r="A34" s="28" t="s">
        <v>164</v>
      </c>
      <c r="B34" s="28" t="s">
        <v>165</v>
      </c>
      <c r="C34" s="29">
        <v>138839</v>
      </c>
      <c r="D34" s="29">
        <v>0</v>
      </c>
      <c r="E34" s="30">
        <f t="shared" si="0"/>
        <v>0</v>
      </c>
      <c r="F34" s="31">
        <v>2535</v>
      </c>
      <c r="G34" s="32">
        <v>0</v>
      </c>
      <c r="H34" s="23"/>
    </row>
    <row r="35" spans="1:8" ht="28.5" x14ac:dyDescent="0.2">
      <c r="A35" s="28" t="s">
        <v>166</v>
      </c>
      <c r="B35" s="28" t="s">
        <v>167</v>
      </c>
      <c r="C35" s="29">
        <v>12745</v>
      </c>
      <c r="D35" s="29">
        <v>28.8</v>
      </c>
      <c r="E35" s="30">
        <f t="shared" si="0"/>
        <v>0.22597096900745392</v>
      </c>
      <c r="F35" s="37">
        <v>20.6</v>
      </c>
      <c r="G35" s="32">
        <f>D35/F35*100</f>
        <v>139.80582524271844</v>
      </c>
      <c r="H35" s="23"/>
    </row>
    <row r="36" spans="1:8" ht="57" x14ac:dyDescent="0.2">
      <c r="A36" s="28" t="s">
        <v>168</v>
      </c>
      <c r="B36" s="28" t="s">
        <v>169</v>
      </c>
      <c r="C36" s="29">
        <v>0</v>
      </c>
      <c r="D36" s="29">
        <v>-1095</v>
      </c>
      <c r="E36" s="30">
        <v>0</v>
      </c>
      <c r="F36" s="31">
        <v>0</v>
      </c>
      <c r="G36" s="32">
        <v>0</v>
      </c>
      <c r="H36" s="23"/>
    </row>
    <row r="37" spans="1:8" x14ac:dyDescent="0.2">
      <c r="D37" s="27"/>
    </row>
  </sheetData>
  <mergeCells count="2">
    <mergeCell ref="A1:G1"/>
    <mergeCell ref="A4:B4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0"/>
  <sheetViews>
    <sheetView showGridLines="0" workbookViewId="0">
      <selection activeCell="F58" sqref="F58"/>
    </sheetView>
  </sheetViews>
  <sheetFormatPr defaultRowHeight="12.75" customHeight="1" outlineLevelRow="1" x14ac:dyDescent="0.2"/>
  <cols>
    <col min="1" max="1" width="8.28515625" style="15" customWidth="1"/>
    <col min="2" max="2" width="34.85546875" customWidth="1"/>
    <col min="3" max="5" width="19.28515625" customWidth="1"/>
    <col min="6" max="6" width="18.140625" customWidth="1"/>
    <col min="7" max="7" width="20.42578125" customWidth="1"/>
    <col min="8" max="8" width="11.42578125" customWidth="1"/>
  </cols>
  <sheetData>
    <row r="1" spans="1:8" ht="14.25" x14ac:dyDescent="0.2">
      <c r="A1" s="12"/>
      <c r="B1" s="2"/>
      <c r="C1" s="2"/>
      <c r="D1" s="2"/>
      <c r="E1" s="2"/>
      <c r="F1" s="3"/>
      <c r="G1" s="3"/>
      <c r="H1" s="2"/>
    </row>
    <row r="2" spans="1:8" ht="12.75" customHeight="1" x14ac:dyDescent="0.2">
      <c r="A2" s="66" t="s">
        <v>208</v>
      </c>
      <c r="B2" s="66"/>
      <c r="C2" s="66"/>
      <c r="D2" s="66"/>
      <c r="E2" s="66"/>
      <c r="F2" s="66"/>
      <c r="G2" s="66"/>
      <c r="H2" s="1"/>
    </row>
    <row r="3" spans="1:8" x14ac:dyDescent="0.2">
      <c r="A3" s="66"/>
      <c r="B3" s="66"/>
      <c r="C3" s="66"/>
      <c r="D3" s="66"/>
      <c r="E3" s="66"/>
      <c r="F3" s="66"/>
      <c r="G3" s="66"/>
      <c r="H3" s="4"/>
    </row>
    <row r="4" spans="1:8" ht="30.75" customHeight="1" x14ac:dyDescent="0.2">
      <c r="A4" s="66"/>
      <c r="B4" s="66"/>
      <c r="C4" s="66"/>
      <c r="D4" s="66"/>
      <c r="E4" s="66"/>
      <c r="F4" s="66"/>
      <c r="G4" s="66"/>
    </row>
    <row r="5" spans="1:8" x14ac:dyDescent="0.2">
      <c r="A5" s="13"/>
      <c r="B5" s="5"/>
      <c r="C5" s="5"/>
      <c r="D5" s="5"/>
      <c r="E5" s="5"/>
      <c r="F5" s="5"/>
      <c r="G5" s="5"/>
      <c r="H5" s="1"/>
    </row>
    <row r="6" spans="1:8" ht="77.25" customHeight="1" x14ac:dyDescent="0.2">
      <c r="A6" s="6" t="s">
        <v>43</v>
      </c>
      <c r="B6" s="6" t="s">
        <v>44</v>
      </c>
      <c r="C6" s="6" t="s">
        <v>204</v>
      </c>
      <c r="D6" s="6" t="s">
        <v>205</v>
      </c>
      <c r="E6" s="7" t="s">
        <v>171</v>
      </c>
      <c r="F6" s="6" t="s">
        <v>41</v>
      </c>
      <c r="G6" s="9" t="s">
        <v>42</v>
      </c>
    </row>
    <row r="7" spans="1:8" s="17" customFormat="1" ht="23.25" customHeight="1" x14ac:dyDescent="0.2">
      <c r="A7" s="67" t="s">
        <v>46</v>
      </c>
      <c r="B7" s="67"/>
      <c r="C7" s="49">
        <f>C8+C15+C18+C22+C27+C31+C34+C40+C43+C47+C53+C56+C59</f>
        <v>8169540.4999999991</v>
      </c>
      <c r="D7" s="49">
        <f>D8+D15+D18+D22+D27+D31+D34+D40+D43+D47+D53+D56+D59</f>
        <v>1759964.6</v>
      </c>
      <c r="E7" s="49">
        <f>D7/C7*100</f>
        <v>21.543005998929811</v>
      </c>
      <c r="F7" s="49">
        <f>F8+F15+F18+F22+F27+F31+F34+F40+F43+F47+F53+F56+F59</f>
        <v>1264426.69</v>
      </c>
      <c r="G7" s="50">
        <f>D7/F7*100</f>
        <v>139.19071891783622</v>
      </c>
      <c r="H7" s="19"/>
    </row>
    <row r="8" spans="1:8" ht="24" customHeight="1" x14ac:dyDescent="0.2">
      <c r="A8" s="6" t="s">
        <v>45</v>
      </c>
      <c r="B8" s="6" t="s">
        <v>47</v>
      </c>
      <c r="C8" s="10">
        <f>C9+C10+C11+C12+C13+C14</f>
        <v>434290.5</v>
      </c>
      <c r="D8" s="10">
        <f>D9+D10+D11+D12+D13+D14</f>
        <v>79043.8</v>
      </c>
      <c r="E8" s="72">
        <f>D8/C8*100</f>
        <v>18.200674433357396</v>
      </c>
      <c r="F8" s="10">
        <f>F9+F10+F11+F12+F13+F14</f>
        <v>55798.19999999999</v>
      </c>
      <c r="G8" s="18">
        <f>D8/F8*100</f>
        <v>141.66012523701485</v>
      </c>
    </row>
    <row r="9" spans="1:8" ht="90" outlineLevel="1" x14ac:dyDescent="0.2">
      <c r="A9" s="14" t="s">
        <v>48</v>
      </c>
      <c r="B9" s="14" t="s">
        <v>0</v>
      </c>
      <c r="C9" s="11">
        <v>296877</v>
      </c>
      <c r="D9" s="11">
        <v>68898.100000000006</v>
      </c>
      <c r="E9" s="73">
        <f t="shared" ref="E9:E60" si="0">D9/C9*100</f>
        <v>23.207624706528296</v>
      </c>
      <c r="F9" s="11">
        <v>47825.59</v>
      </c>
      <c r="G9" s="16">
        <f t="shared" ref="G9:G60" si="1">D9/F9*100</f>
        <v>144.0611605627866</v>
      </c>
    </row>
    <row r="10" spans="1:8" ht="15" outlineLevel="1" x14ac:dyDescent="0.2">
      <c r="A10" s="14" t="s">
        <v>49</v>
      </c>
      <c r="B10" s="14" t="s">
        <v>2</v>
      </c>
      <c r="C10" s="11">
        <v>4.3</v>
      </c>
      <c r="D10" s="11">
        <v>0</v>
      </c>
      <c r="E10" s="73">
        <f t="shared" si="0"/>
        <v>0</v>
      </c>
      <c r="F10" s="11">
        <v>0</v>
      </c>
      <c r="G10" s="16">
        <v>0</v>
      </c>
    </row>
    <row r="11" spans="1:8" ht="75" outlineLevel="1" x14ac:dyDescent="0.2">
      <c r="A11" s="14" t="s">
        <v>50</v>
      </c>
      <c r="B11" s="14" t="s">
        <v>3</v>
      </c>
      <c r="C11" s="11">
        <v>34145.9</v>
      </c>
      <c r="D11" s="11">
        <v>6807.4</v>
      </c>
      <c r="E11" s="73">
        <f t="shared" si="0"/>
        <v>19.936214889635355</v>
      </c>
      <c r="F11" s="11">
        <v>4021.59</v>
      </c>
      <c r="G11" s="16">
        <f t="shared" si="1"/>
        <v>169.27135784602604</v>
      </c>
    </row>
    <row r="12" spans="1:8" ht="30" outlineLevel="1" x14ac:dyDescent="0.2">
      <c r="A12" s="14" t="s">
        <v>51</v>
      </c>
      <c r="B12" s="14" t="s">
        <v>4</v>
      </c>
      <c r="C12" s="11">
        <v>16277.1</v>
      </c>
      <c r="D12" s="11">
        <v>0</v>
      </c>
      <c r="E12" s="73">
        <f t="shared" si="0"/>
        <v>0</v>
      </c>
      <c r="F12" s="11">
        <v>659.64</v>
      </c>
      <c r="G12" s="16">
        <f t="shared" si="1"/>
        <v>0</v>
      </c>
    </row>
    <row r="13" spans="1:8" ht="15" outlineLevel="1" x14ac:dyDescent="0.2">
      <c r="A13" s="14" t="s">
        <v>52</v>
      </c>
      <c r="B13" s="14" t="s">
        <v>5</v>
      </c>
      <c r="C13" s="11">
        <v>71020.3</v>
      </c>
      <c r="D13" s="11">
        <v>0</v>
      </c>
      <c r="E13" s="73">
        <f t="shared" si="0"/>
        <v>0</v>
      </c>
      <c r="F13" s="11">
        <v>0</v>
      </c>
      <c r="G13" s="16">
        <v>0</v>
      </c>
    </row>
    <row r="14" spans="1:8" ht="30" outlineLevel="1" x14ac:dyDescent="0.2">
      <c r="A14" s="14" t="s">
        <v>53</v>
      </c>
      <c r="B14" s="14" t="s">
        <v>6</v>
      </c>
      <c r="C14" s="11">
        <v>15965.9</v>
      </c>
      <c r="D14" s="11">
        <v>3338.3</v>
      </c>
      <c r="E14" s="73">
        <f t="shared" si="0"/>
        <v>20.908937172348569</v>
      </c>
      <c r="F14" s="11">
        <v>3291.38</v>
      </c>
      <c r="G14" s="16">
        <f t="shared" si="1"/>
        <v>101.42554186997552</v>
      </c>
    </row>
    <row r="15" spans="1:8" ht="19.5" customHeight="1" x14ac:dyDescent="0.2">
      <c r="A15" s="6" t="s">
        <v>54</v>
      </c>
      <c r="B15" s="6" t="s">
        <v>55</v>
      </c>
      <c r="C15" s="10">
        <f>C16+C17</f>
        <v>9000.2000000000007</v>
      </c>
      <c r="D15" s="10">
        <f>D16+D17</f>
        <v>1510.8</v>
      </c>
      <c r="E15" s="72">
        <f t="shared" si="0"/>
        <v>16.786293637919155</v>
      </c>
      <c r="F15" s="10">
        <f>F16+F17</f>
        <v>970.17</v>
      </c>
      <c r="G15" s="18">
        <f t="shared" si="1"/>
        <v>155.72528525928448</v>
      </c>
    </row>
    <row r="16" spans="1:8" ht="30" outlineLevel="1" x14ac:dyDescent="0.2">
      <c r="A16" s="14" t="s">
        <v>58</v>
      </c>
      <c r="B16" s="14" t="s">
        <v>7</v>
      </c>
      <c r="C16" s="11">
        <v>7940.2</v>
      </c>
      <c r="D16" s="11">
        <v>1451.3</v>
      </c>
      <c r="E16" s="73">
        <f t="shared" si="0"/>
        <v>18.277877131558398</v>
      </c>
      <c r="F16" s="11">
        <v>946.41</v>
      </c>
      <c r="G16" s="16">
        <f t="shared" si="1"/>
        <v>153.34791475153474</v>
      </c>
    </row>
    <row r="17" spans="1:7" ht="30" outlineLevel="1" x14ac:dyDescent="0.2">
      <c r="A17" s="14" t="s">
        <v>59</v>
      </c>
      <c r="B17" s="14" t="s">
        <v>8</v>
      </c>
      <c r="C17" s="11">
        <v>1060</v>
      </c>
      <c r="D17" s="11">
        <v>59.5</v>
      </c>
      <c r="E17" s="73">
        <f t="shared" si="0"/>
        <v>5.6132075471698117</v>
      </c>
      <c r="F17" s="11">
        <v>23.76</v>
      </c>
      <c r="G17" s="16">
        <f t="shared" si="1"/>
        <v>250.42087542087538</v>
      </c>
    </row>
    <row r="18" spans="1:7" ht="21.75" customHeight="1" x14ac:dyDescent="0.2">
      <c r="A18" s="6" t="s">
        <v>56</v>
      </c>
      <c r="B18" s="6" t="s">
        <v>57</v>
      </c>
      <c r="C18" s="10">
        <f>C19+C20+C21</f>
        <v>55692.200000000004</v>
      </c>
      <c r="D18" s="10">
        <f>D19+D20+D21</f>
        <v>8952.0999999999985</v>
      </c>
      <c r="E18" s="72">
        <f>D18/C18*100</f>
        <v>16.074243789974176</v>
      </c>
      <c r="F18" s="10">
        <f>F19+F20+F21</f>
        <v>3969.5</v>
      </c>
      <c r="G18" s="18">
        <f t="shared" si="1"/>
        <v>225.52210605869752</v>
      </c>
    </row>
    <row r="19" spans="1:7" ht="15" outlineLevel="1" x14ac:dyDescent="0.2">
      <c r="A19" s="14" t="s">
        <v>60</v>
      </c>
      <c r="B19" s="14" t="s">
        <v>9</v>
      </c>
      <c r="C19" s="11">
        <v>2595.3000000000002</v>
      </c>
      <c r="D19" s="11">
        <v>574.1</v>
      </c>
      <c r="E19" s="73">
        <f>D19/C19*100</f>
        <v>22.120756752591223</v>
      </c>
      <c r="F19" s="11">
        <v>643.08000000000004</v>
      </c>
      <c r="G19" s="16">
        <f t="shared" si="1"/>
        <v>89.273496299060767</v>
      </c>
    </row>
    <row r="20" spans="1:7" ht="60" outlineLevel="1" x14ac:dyDescent="0.2">
      <c r="A20" s="14" t="s">
        <v>61</v>
      </c>
      <c r="B20" s="14" t="s">
        <v>10</v>
      </c>
      <c r="C20" s="11">
        <v>1067.5</v>
      </c>
      <c r="D20" s="11">
        <v>5.2</v>
      </c>
      <c r="E20" s="73">
        <f>D20/C20*100</f>
        <v>0.48711943793911006</v>
      </c>
      <c r="F20" s="11">
        <v>0</v>
      </c>
      <c r="G20" s="16">
        <v>0</v>
      </c>
    </row>
    <row r="21" spans="1:7" ht="45" outlineLevel="1" x14ac:dyDescent="0.2">
      <c r="A21" s="14" t="s">
        <v>62</v>
      </c>
      <c r="B21" s="14" t="s">
        <v>11</v>
      </c>
      <c r="C21" s="11">
        <v>52029.4</v>
      </c>
      <c r="D21" s="11">
        <v>8372.7999999999993</v>
      </c>
      <c r="E21" s="73">
        <f t="shared" si="0"/>
        <v>16.092440043513857</v>
      </c>
      <c r="F21" s="11">
        <v>3326.42</v>
      </c>
      <c r="G21" s="16">
        <f t="shared" si="1"/>
        <v>251.70603832348286</v>
      </c>
    </row>
    <row r="22" spans="1:7" ht="24.75" customHeight="1" x14ac:dyDescent="0.2">
      <c r="A22" s="6" t="s">
        <v>63</v>
      </c>
      <c r="B22" s="6" t="s">
        <v>64</v>
      </c>
      <c r="C22" s="10">
        <f>C23+C24+C25+C26</f>
        <v>756323.3</v>
      </c>
      <c r="D22" s="10">
        <f>D23+D24+D25+D26</f>
        <v>147089.29999999999</v>
      </c>
      <c r="E22" s="72">
        <f>D22/C22*100</f>
        <v>19.447939789769794</v>
      </c>
      <c r="F22" s="10">
        <f>F23+F24+F25+F26</f>
        <v>88139.07</v>
      </c>
      <c r="G22" s="18">
        <f t="shared" si="1"/>
        <v>166.88319947101778</v>
      </c>
    </row>
    <row r="23" spans="1:7" ht="15" outlineLevel="1" x14ac:dyDescent="0.2">
      <c r="A23" s="14" t="s">
        <v>66</v>
      </c>
      <c r="B23" s="14" t="s">
        <v>12</v>
      </c>
      <c r="C23" s="11">
        <v>577.20000000000005</v>
      </c>
      <c r="D23" s="11">
        <v>0</v>
      </c>
      <c r="E23" s="73">
        <f t="shared" ref="E23:E26" si="2">D23/C23*100</f>
        <v>0</v>
      </c>
      <c r="F23" s="11">
        <v>0</v>
      </c>
      <c r="G23" s="16">
        <v>0</v>
      </c>
    </row>
    <row r="24" spans="1:7" ht="15" outlineLevel="1" x14ac:dyDescent="0.2">
      <c r="A24" s="14" t="s">
        <v>67</v>
      </c>
      <c r="B24" s="14" t="s">
        <v>13</v>
      </c>
      <c r="C24" s="74">
        <v>0</v>
      </c>
      <c r="D24" s="74">
        <v>0</v>
      </c>
      <c r="E24" s="73">
        <v>0</v>
      </c>
      <c r="F24" s="11">
        <v>1616.75</v>
      </c>
      <c r="G24" s="16">
        <f t="shared" si="1"/>
        <v>0</v>
      </c>
    </row>
    <row r="25" spans="1:7" ht="30" outlineLevel="1" x14ac:dyDescent="0.2">
      <c r="A25" s="14" t="s">
        <v>68</v>
      </c>
      <c r="B25" s="14" t="s">
        <v>14</v>
      </c>
      <c r="C25" s="11">
        <v>437649.5</v>
      </c>
      <c r="D25" s="11">
        <v>88275.199999999997</v>
      </c>
      <c r="E25" s="73">
        <f t="shared" si="2"/>
        <v>20.170296093106469</v>
      </c>
      <c r="F25" s="11">
        <v>42350.44</v>
      </c>
      <c r="G25" s="16">
        <f t="shared" si="1"/>
        <v>208.43986508758823</v>
      </c>
    </row>
    <row r="26" spans="1:7" ht="30" outlineLevel="1" x14ac:dyDescent="0.2">
      <c r="A26" s="14" t="s">
        <v>69</v>
      </c>
      <c r="B26" s="14" t="s">
        <v>15</v>
      </c>
      <c r="C26" s="11">
        <v>318096.59999999998</v>
      </c>
      <c r="D26" s="11">
        <v>58814.1</v>
      </c>
      <c r="E26" s="73">
        <f t="shared" si="2"/>
        <v>18.489383413717718</v>
      </c>
      <c r="F26" s="11">
        <v>44171.88</v>
      </c>
      <c r="G26" s="16">
        <f t="shared" si="1"/>
        <v>133.14828347808606</v>
      </c>
    </row>
    <row r="27" spans="1:7" ht="40.5" customHeight="1" x14ac:dyDescent="0.2">
      <c r="A27" s="6" t="s">
        <v>1</v>
      </c>
      <c r="B27" s="6" t="s">
        <v>65</v>
      </c>
      <c r="C27" s="10">
        <f>C28+C29+C30</f>
        <v>801689</v>
      </c>
      <c r="D27" s="10">
        <f>D28+D29+D30</f>
        <v>177862.69999999998</v>
      </c>
      <c r="E27" s="72">
        <f>D27/C27*100</f>
        <v>22.18599731317256</v>
      </c>
      <c r="F27" s="10">
        <f>F28+F29+F30</f>
        <v>97794.03</v>
      </c>
      <c r="G27" s="18">
        <f t="shared" si="1"/>
        <v>181.87480360508712</v>
      </c>
    </row>
    <row r="28" spans="1:7" ht="15" outlineLevel="1" x14ac:dyDescent="0.2">
      <c r="A28" s="14" t="s">
        <v>70</v>
      </c>
      <c r="B28" s="14" t="s">
        <v>16</v>
      </c>
      <c r="C28" s="11">
        <v>6792.4</v>
      </c>
      <c r="D28" s="11">
        <v>668.6</v>
      </c>
      <c r="E28" s="73">
        <f>D28/C28*100</f>
        <v>9.8433543372004006</v>
      </c>
      <c r="F28" s="11">
        <v>713.63</v>
      </c>
      <c r="G28" s="16">
        <f t="shared" si="1"/>
        <v>93.690007426817829</v>
      </c>
    </row>
    <row r="29" spans="1:7" ht="15" outlineLevel="1" x14ac:dyDescent="0.2">
      <c r="A29" s="14" t="s">
        <v>71</v>
      </c>
      <c r="B29" s="14" t="s">
        <v>17</v>
      </c>
      <c r="C29" s="11">
        <v>20233.099999999999</v>
      </c>
      <c r="D29" s="11">
        <v>30.8</v>
      </c>
      <c r="E29" s="73">
        <f t="shared" si="0"/>
        <v>0.15222580820536646</v>
      </c>
      <c r="F29" s="11">
        <v>7634.14</v>
      </c>
      <c r="G29" s="16">
        <f t="shared" si="1"/>
        <v>0.40345081436808861</v>
      </c>
    </row>
    <row r="30" spans="1:7" ht="15" outlineLevel="1" x14ac:dyDescent="0.2">
      <c r="A30" s="14" t="s">
        <v>72</v>
      </c>
      <c r="B30" s="14" t="s">
        <v>18</v>
      </c>
      <c r="C30" s="11">
        <v>774663.5</v>
      </c>
      <c r="D30" s="11">
        <v>177163.3</v>
      </c>
      <c r="E30" s="73">
        <f>D30/C30*100</f>
        <v>22.869710525925129</v>
      </c>
      <c r="F30" s="11">
        <v>89446.26</v>
      </c>
      <c r="G30" s="16">
        <f t="shared" si="1"/>
        <v>198.06674980038292</v>
      </c>
    </row>
    <row r="31" spans="1:7" ht="29.25" customHeight="1" x14ac:dyDescent="0.2">
      <c r="A31" s="6" t="s">
        <v>73</v>
      </c>
      <c r="B31" s="6" t="s">
        <v>74</v>
      </c>
      <c r="C31" s="10">
        <f>C32+C33</f>
        <v>8916.6</v>
      </c>
      <c r="D31" s="10">
        <f>D32+D33</f>
        <v>339.3</v>
      </c>
      <c r="E31" s="72">
        <f t="shared" si="0"/>
        <v>3.805262095417536</v>
      </c>
      <c r="F31" s="10">
        <f>F32+F33</f>
        <v>241.75</v>
      </c>
      <c r="G31" s="18">
        <f t="shared" si="1"/>
        <v>140.35160289555327</v>
      </c>
    </row>
    <row r="32" spans="1:7" ht="45" outlineLevel="1" x14ac:dyDescent="0.2">
      <c r="A32" s="14" t="s">
        <v>75</v>
      </c>
      <c r="B32" s="14" t="s">
        <v>19</v>
      </c>
      <c r="C32" s="11">
        <v>1650</v>
      </c>
      <c r="D32" s="11">
        <v>0</v>
      </c>
      <c r="E32" s="73">
        <f t="shared" si="0"/>
        <v>0</v>
      </c>
      <c r="F32" s="11">
        <v>0</v>
      </c>
      <c r="G32" s="16">
        <v>0</v>
      </c>
    </row>
    <row r="33" spans="1:7" ht="30" outlineLevel="1" x14ac:dyDescent="0.2">
      <c r="A33" s="14" t="s">
        <v>76</v>
      </c>
      <c r="B33" s="14" t="s">
        <v>20</v>
      </c>
      <c r="C33" s="11">
        <v>7266.6</v>
      </c>
      <c r="D33" s="11">
        <v>339.3</v>
      </c>
      <c r="E33" s="73">
        <f t="shared" si="0"/>
        <v>4.6693088927421345</v>
      </c>
      <c r="F33" s="11">
        <v>241.75</v>
      </c>
      <c r="G33" s="16">
        <f t="shared" si="1"/>
        <v>140.35160289555327</v>
      </c>
    </row>
    <row r="34" spans="1:7" ht="26.25" customHeight="1" x14ac:dyDescent="0.2">
      <c r="A34" s="6" t="s">
        <v>77</v>
      </c>
      <c r="B34" s="6" t="s">
        <v>78</v>
      </c>
      <c r="C34" s="10">
        <f>C35+C36+C37+C38+C39</f>
        <v>4524693.9999999991</v>
      </c>
      <c r="D34" s="10">
        <f>D35+D36+D37+D38+D39</f>
        <v>953132.89999999991</v>
      </c>
      <c r="E34" s="72">
        <f t="shared" si="0"/>
        <v>21.065135012445044</v>
      </c>
      <c r="F34" s="10">
        <f>F35+F36+F37+F38+F39</f>
        <v>716448.16999999993</v>
      </c>
      <c r="G34" s="18">
        <f t="shared" si="1"/>
        <v>133.03584821774336</v>
      </c>
    </row>
    <row r="35" spans="1:7" ht="15" outlineLevel="1" x14ac:dyDescent="0.2">
      <c r="A35" s="14" t="s">
        <v>79</v>
      </c>
      <c r="B35" s="14" t="s">
        <v>21</v>
      </c>
      <c r="C35" s="11">
        <v>1107176.3</v>
      </c>
      <c r="D35" s="11">
        <v>222788.1</v>
      </c>
      <c r="E35" s="73">
        <f t="shared" si="0"/>
        <v>20.122188309124752</v>
      </c>
      <c r="F35" s="11">
        <v>205329.99</v>
      </c>
      <c r="G35" s="16">
        <f t="shared" si="1"/>
        <v>108.50246473980738</v>
      </c>
    </row>
    <row r="36" spans="1:7" ht="15" outlineLevel="1" x14ac:dyDescent="0.2">
      <c r="A36" s="14" t="s">
        <v>80</v>
      </c>
      <c r="B36" s="14" t="s">
        <v>22</v>
      </c>
      <c r="C36" s="11">
        <v>3004153.9</v>
      </c>
      <c r="D36" s="11">
        <v>644305.1</v>
      </c>
      <c r="E36" s="73">
        <f t="shared" si="0"/>
        <v>21.447140241383771</v>
      </c>
      <c r="F36" s="11">
        <v>430650.76</v>
      </c>
      <c r="G36" s="16">
        <f t="shared" si="1"/>
        <v>149.61197328433832</v>
      </c>
    </row>
    <row r="37" spans="1:7" ht="15" outlineLevel="1" x14ac:dyDescent="0.2">
      <c r="A37" s="14" t="s">
        <v>81</v>
      </c>
      <c r="B37" s="14" t="s">
        <v>23</v>
      </c>
      <c r="C37" s="11">
        <v>272663.09999999998</v>
      </c>
      <c r="D37" s="11">
        <v>60575.7</v>
      </c>
      <c r="E37" s="73">
        <f t="shared" si="0"/>
        <v>22.216317499507635</v>
      </c>
      <c r="F37" s="11">
        <v>62563.35</v>
      </c>
      <c r="G37" s="16">
        <f t="shared" si="1"/>
        <v>96.822980227241658</v>
      </c>
    </row>
    <row r="38" spans="1:7" ht="15" outlineLevel="1" x14ac:dyDescent="0.2">
      <c r="A38" s="14" t="s">
        <v>82</v>
      </c>
      <c r="B38" s="14" t="s">
        <v>24</v>
      </c>
      <c r="C38" s="11">
        <v>3418.1</v>
      </c>
      <c r="D38" s="11">
        <v>599.9</v>
      </c>
      <c r="E38" s="73">
        <f t="shared" si="0"/>
        <v>17.550686053655539</v>
      </c>
      <c r="F38" s="11">
        <v>1205.1099999999999</v>
      </c>
      <c r="G38" s="16">
        <f t="shared" si="1"/>
        <v>49.779688161246696</v>
      </c>
    </row>
    <row r="39" spans="1:7" ht="30" outlineLevel="1" x14ac:dyDescent="0.2">
      <c r="A39" s="14" t="s">
        <v>83</v>
      </c>
      <c r="B39" s="14" t="s">
        <v>25</v>
      </c>
      <c r="C39" s="11">
        <v>137282.6</v>
      </c>
      <c r="D39" s="11">
        <v>24864.1</v>
      </c>
      <c r="E39" s="73">
        <f t="shared" si="0"/>
        <v>18.111617932644048</v>
      </c>
      <c r="F39" s="11">
        <v>16698.96</v>
      </c>
      <c r="G39" s="16">
        <f t="shared" si="1"/>
        <v>148.89609891873505</v>
      </c>
    </row>
    <row r="40" spans="1:7" ht="27.75" customHeight="1" x14ac:dyDescent="0.2">
      <c r="A40" s="6" t="s">
        <v>84</v>
      </c>
      <c r="B40" s="6" t="s">
        <v>97</v>
      </c>
      <c r="C40" s="10">
        <f>C41+C42</f>
        <v>354302.5</v>
      </c>
      <c r="D40" s="10">
        <f>D41+D42</f>
        <v>84621.1</v>
      </c>
      <c r="E40" s="72">
        <f t="shared" si="0"/>
        <v>23.883856309227287</v>
      </c>
      <c r="F40" s="10">
        <f>F41+F42</f>
        <v>79727.409999999989</v>
      </c>
      <c r="G40" s="18">
        <f t="shared" si="1"/>
        <v>106.13802705995343</v>
      </c>
    </row>
    <row r="41" spans="1:7" ht="15" outlineLevel="1" x14ac:dyDescent="0.2">
      <c r="A41" s="14" t="s">
        <v>85</v>
      </c>
      <c r="B41" s="14" t="s">
        <v>26</v>
      </c>
      <c r="C41" s="11">
        <v>326360.3</v>
      </c>
      <c r="D41" s="11">
        <v>75441.8</v>
      </c>
      <c r="E41" s="73">
        <f t="shared" si="0"/>
        <v>23.116108178598928</v>
      </c>
      <c r="F41" s="11">
        <v>75803.73</v>
      </c>
      <c r="G41" s="16">
        <f t="shared" si="1"/>
        <v>99.522543283819957</v>
      </c>
    </row>
    <row r="42" spans="1:7" ht="30" outlineLevel="1" x14ac:dyDescent="0.2">
      <c r="A42" s="14" t="s">
        <v>86</v>
      </c>
      <c r="B42" s="14" t="s">
        <v>27</v>
      </c>
      <c r="C42" s="11">
        <v>27942.2</v>
      </c>
      <c r="D42" s="11">
        <v>9179.2999999999993</v>
      </c>
      <c r="E42" s="73">
        <f t="shared" si="0"/>
        <v>32.85102819391458</v>
      </c>
      <c r="F42" s="11">
        <v>3923.68</v>
      </c>
      <c r="G42" s="16">
        <f t="shared" si="1"/>
        <v>233.94619336948986</v>
      </c>
    </row>
    <row r="43" spans="1:7" ht="34.5" customHeight="1" x14ac:dyDescent="0.2">
      <c r="A43" s="6" t="s">
        <v>87</v>
      </c>
      <c r="B43" s="6" t="s">
        <v>98</v>
      </c>
      <c r="C43" s="10">
        <f>C44+C45+C46</f>
        <v>17165.5</v>
      </c>
      <c r="D43" s="10">
        <f>D44+D45+D46</f>
        <v>1546.8</v>
      </c>
      <c r="E43" s="72">
        <f t="shared" si="0"/>
        <v>9.0110978416008845</v>
      </c>
      <c r="F43" s="10">
        <f>F44+F45+F46</f>
        <v>1257.4100000000001</v>
      </c>
      <c r="G43" s="18">
        <f t="shared" si="1"/>
        <v>123.0147684526129</v>
      </c>
    </row>
    <row r="44" spans="1:7" ht="15" outlineLevel="1" x14ac:dyDescent="0.2">
      <c r="A44" s="14" t="s">
        <v>88</v>
      </c>
      <c r="B44" s="14" t="s">
        <v>28</v>
      </c>
      <c r="C44" s="11">
        <v>8811.9</v>
      </c>
      <c r="D44" s="11">
        <v>1546.8</v>
      </c>
      <c r="E44" s="73">
        <f t="shared" si="0"/>
        <v>17.553535559867907</v>
      </c>
      <c r="F44" s="11">
        <v>1257.4100000000001</v>
      </c>
      <c r="G44" s="16">
        <f t="shared" si="1"/>
        <v>123.0147684526129</v>
      </c>
    </row>
    <row r="45" spans="1:7" ht="15" outlineLevel="1" x14ac:dyDescent="0.2">
      <c r="A45" s="14" t="s">
        <v>89</v>
      </c>
      <c r="B45" s="14" t="s">
        <v>29</v>
      </c>
      <c r="C45" s="11">
        <v>3203.6</v>
      </c>
      <c r="D45" s="11">
        <v>0</v>
      </c>
      <c r="E45" s="73">
        <f t="shared" si="0"/>
        <v>0</v>
      </c>
      <c r="F45" s="11">
        <v>0</v>
      </c>
      <c r="G45" s="16">
        <v>0</v>
      </c>
    </row>
    <row r="46" spans="1:7" ht="30" outlineLevel="1" x14ac:dyDescent="0.2">
      <c r="A46" s="14" t="s">
        <v>90</v>
      </c>
      <c r="B46" s="14" t="s">
        <v>30</v>
      </c>
      <c r="C46" s="11">
        <v>5150</v>
      </c>
      <c r="D46" s="11">
        <v>0</v>
      </c>
      <c r="E46" s="73">
        <f t="shared" si="0"/>
        <v>0</v>
      </c>
      <c r="F46" s="11">
        <v>0</v>
      </c>
      <c r="G46" s="16">
        <v>0</v>
      </c>
    </row>
    <row r="47" spans="1:7" ht="28.5" customHeight="1" x14ac:dyDescent="0.2">
      <c r="A47" s="6" t="s">
        <v>91</v>
      </c>
      <c r="B47" s="6" t="s">
        <v>99</v>
      </c>
      <c r="C47" s="10">
        <f>C48+C49+C50+C51+C52</f>
        <v>1048741.3999999999</v>
      </c>
      <c r="D47" s="10">
        <f>D48+D49+D50+D51+D52</f>
        <v>275225.3</v>
      </c>
      <c r="E47" s="72">
        <f t="shared" si="0"/>
        <v>26.243390410638888</v>
      </c>
      <c r="F47" s="10">
        <f>F48+F49+F50+F51+F52</f>
        <v>199547.74000000002</v>
      </c>
      <c r="G47" s="18">
        <f t="shared" si="1"/>
        <v>137.92453875949684</v>
      </c>
    </row>
    <row r="48" spans="1:7" ht="15" outlineLevel="1" x14ac:dyDescent="0.2">
      <c r="A48" s="14" t="s">
        <v>92</v>
      </c>
      <c r="B48" s="14" t="s">
        <v>31</v>
      </c>
      <c r="C48" s="11">
        <v>14405.7</v>
      </c>
      <c r="D48" s="11">
        <v>3267.9</v>
      </c>
      <c r="E48" s="73">
        <f t="shared" si="0"/>
        <v>22.684770611632896</v>
      </c>
      <c r="F48" s="11">
        <v>2301.69</v>
      </c>
      <c r="G48" s="16">
        <f t="shared" si="1"/>
        <v>141.97828552063919</v>
      </c>
    </row>
    <row r="49" spans="1:7" ht="30" outlineLevel="1" x14ac:dyDescent="0.2">
      <c r="A49" s="14" t="s">
        <v>93</v>
      </c>
      <c r="B49" s="14" t="s">
        <v>32</v>
      </c>
      <c r="C49" s="11">
        <v>86153.2</v>
      </c>
      <c r="D49" s="11">
        <v>12262.2</v>
      </c>
      <c r="E49" s="73">
        <f t="shared" si="0"/>
        <v>14.233017461916681</v>
      </c>
      <c r="F49" s="11">
        <v>16916.53</v>
      </c>
      <c r="G49" s="16">
        <f t="shared" si="1"/>
        <v>72.48649693524618</v>
      </c>
    </row>
    <row r="50" spans="1:7" ht="15" outlineLevel="1" x14ac:dyDescent="0.2">
      <c r="A50" s="14" t="s">
        <v>94</v>
      </c>
      <c r="B50" s="14" t="s">
        <v>33</v>
      </c>
      <c r="C50" s="11">
        <v>633645.30000000005</v>
      </c>
      <c r="D50" s="11">
        <v>147857.29999999999</v>
      </c>
      <c r="E50" s="73">
        <f t="shared" si="0"/>
        <v>23.334395441740035</v>
      </c>
      <c r="F50" s="11">
        <v>139209.26</v>
      </c>
      <c r="G50" s="16">
        <f t="shared" si="1"/>
        <v>106.21225915574868</v>
      </c>
    </row>
    <row r="51" spans="1:7" ht="15" outlineLevel="1" x14ac:dyDescent="0.2">
      <c r="A51" s="14" t="s">
        <v>95</v>
      </c>
      <c r="B51" s="14" t="s">
        <v>34</v>
      </c>
      <c r="C51" s="11">
        <v>284946.8</v>
      </c>
      <c r="D51" s="11">
        <v>107885.8</v>
      </c>
      <c r="E51" s="73">
        <f t="shared" si="0"/>
        <v>37.861734190382208</v>
      </c>
      <c r="F51" s="11">
        <v>35770.800000000003</v>
      </c>
      <c r="G51" s="16">
        <f t="shared" si="1"/>
        <v>301.6029834390061</v>
      </c>
    </row>
    <row r="52" spans="1:7" ht="30" outlineLevel="1" x14ac:dyDescent="0.2">
      <c r="A52" s="14" t="s">
        <v>96</v>
      </c>
      <c r="B52" s="14" t="s">
        <v>35</v>
      </c>
      <c r="C52" s="11">
        <v>29590.400000000001</v>
      </c>
      <c r="D52" s="11">
        <v>3952.1</v>
      </c>
      <c r="E52" s="73">
        <f t="shared" si="0"/>
        <v>13.356020871634042</v>
      </c>
      <c r="F52" s="11">
        <v>5349.46</v>
      </c>
      <c r="G52" s="16">
        <f t="shared" si="1"/>
        <v>73.87848493118932</v>
      </c>
    </row>
    <row r="53" spans="1:7" ht="28.5" customHeight="1" x14ac:dyDescent="0.2">
      <c r="A53" s="6" t="s">
        <v>100</v>
      </c>
      <c r="B53" s="6" t="s">
        <v>108</v>
      </c>
      <c r="C53" s="10">
        <f>C54+C55</f>
        <v>154710.30000000002</v>
      </c>
      <c r="D53" s="10">
        <f>D54+D55</f>
        <v>30207.4</v>
      </c>
      <c r="E53" s="72">
        <f t="shared" si="0"/>
        <v>19.525138274568661</v>
      </c>
      <c r="F53" s="10">
        <f>F54+F55</f>
        <v>20433.239999999998</v>
      </c>
      <c r="G53" s="18">
        <f t="shared" si="1"/>
        <v>147.83460674861161</v>
      </c>
    </row>
    <row r="54" spans="1:7" ht="15" outlineLevel="1" x14ac:dyDescent="0.2">
      <c r="A54" s="14" t="s">
        <v>101</v>
      </c>
      <c r="B54" s="14" t="s">
        <v>36</v>
      </c>
      <c r="C54" s="11">
        <v>145318.1</v>
      </c>
      <c r="D54" s="11">
        <v>29041.9</v>
      </c>
      <c r="E54" s="73">
        <f t="shared" si="0"/>
        <v>19.985053479229357</v>
      </c>
      <c r="F54" s="11">
        <v>18884.419999999998</v>
      </c>
      <c r="G54" s="16">
        <f t="shared" si="1"/>
        <v>153.78761963565734</v>
      </c>
    </row>
    <row r="55" spans="1:7" ht="30" outlineLevel="1" x14ac:dyDescent="0.2">
      <c r="A55" s="14" t="s">
        <v>102</v>
      </c>
      <c r="B55" s="14" t="s">
        <v>37</v>
      </c>
      <c r="C55" s="11">
        <v>9392.2000000000007</v>
      </c>
      <c r="D55" s="11">
        <v>1165.5</v>
      </c>
      <c r="E55" s="73">
        <f t="shared" si="0"/>
        <v>12.409233193500988</v>
      </c>
      <c r="F55" s="11">
        <v>1548.82</v>
      </c>
      <c r="G55" s="16">
        <f t="shared" si="1"/>
        <v>75.250836120401345</v>
      </c>
    </row>
    <row r="56" spans="1:7" ht="34.5" customHeight="1" x14ac:dyDescent="0.2">
      <c r="A56" s="6" t="s">
        <v>103</v>
      </c>
      <c r="B56" s="6" t="s">
        <v>109</v>
      </c>
      <c r="C56" s="10">
        <f>C57+C58</f>
        <v>3015</v>
      </c>
      <c r="D56" s="10">
        <f>D57+D58</f>
        <v>433.1</v>
      </c>
      <c r="E56" s="72">
        <f t="shared" si="0"/>
        <v>14.364842454394694</v>
      </c>
      <c r="F56" s="10">
        <f>F57+F58</f>
        <v>100</v>
      </c>
      <c r="G56" s="18" t="s">
        <v>209</v>
      </c>
    </row>
    <row r="57" spans="1:7" ht="30" outlineLevel="1" x14ac:dyDescent="0.2">
      <c r="A57" s="14" t="s">
        <v>104</v>
      </c>
      <c r="B57" s="14" t="s">
        <v>38</v>
      </c>
      <c r="C57" s="11">
        <v>3015</v>
      </c>
      <c r="D57" s="11">
        <v>433.1</v>
      </c>
      <c r="E57" s="73">
        <f t="shared" si="0"/>
        <v>14.364842454394694</v>
      </c>
      <c r="F57" s="11">
        <v>0</v>
      </c>
      <c r="G57" s="16" t="s">
        <v>209</v>
      </c>
    </row>
    <row r="58" spans="1:7" ht="30" outlineLevel="1" x14ac:dyDescent="0.2">
      <c r="A58" s="14" t="s">
        <v>105</v>
      </c>
      <c r="B58" s="14" t="s">
        <v>39</v>
      </c>
      <c r="C58" s="11">
        <v>0</v>
      </c>
      <c r="D58" s="11">
        <v>0</v>
      </c>
      <c r="E58" s="73">
        <v>0</v>
      </c>
      <c r="F58" s="11">
        <v>100</v>
      </c>
      <c r="G58" s="16">
        <f t="shared" si="1"/>
        <v>0</v>
      </c>
    </row>
    <row r="59" spans="1:7" ht="52.5" customHeight="1" x14ac:dyDescent="0.2">
      <c r="A59" s="6" t="s">
        <v>106</v>
      </c>
      <c r="B59" s="6" t="s">
        <v>40</v>
      </c>
      <c r="C59" s="10">
        <f>C60</f>
        <v>1000</v>
      </c>
      <c r="D59" s="10">
        <f>D60</f>
        <v>0</v>
      </c>
      <c r="E59" s="72">
        <f t="shared" si="0"/>
        <v>0</v>
      </c>
      <c r="F59" s="10">
        <v>0</v>
      </c>
      <c r="G59" s="18">
        <v>0</v>
      </c>
    </row>
    <row r="60" spans="1:7" ht="30" outlineLevel="1" x14ac:dyDescent="0.2">
      <c r="A60" s="14" t="s">
        <v>107</v>
      </c>
      <c r="B60" s="14" t="s">
        <v>40</v>
      </c>
      <c r="C60" s="11">
        <v>1000</v>
      </c>
      <c r="D60" s="11">
        <v>0</v>
      </c>
      <c r="E60" s="73">
        <f t="shared" si="0"/>
        <v>0</v>
      </c>
      <c r="F60" s="11">
        <v>0</v>
      </c>
      <c r="G60" s="16">
        <v>0</v>
      </c>
    </row>
  </sheetData>
  <mergeCells count="2">
    <mergeCell ref="A2:G4"/>
    <mergeCell ref="A7:B7"/>
  </mergeCells>
  <pageMargins left="0.35433070866141736" right="0.35433070866141736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6" sqref="E6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7" width="17.7109375" customWidth="1"/>
    <col min="8" max="8" width="21" customWidth="1"/>
  </cols>
  <sheetData>
    <row r="1" spans="1:8" x14ac:dyDescent="0.2">
      <c r="A1" s="68" t="s">
        <v>212</v>
      </c>
      <c r="B1" s="68"/>
      <c r="C1" s="68"/>
      <c r="D1" s="68"/>
      <c r="E1" s="68"/>
      <c r="F1" s="68"/>
      <c r="G1" s="68"/>
      <c r="H1" s="68"/>
    </row>
    <row r="2" spans="1:8" x14ac:dyDescent="0.2">
      <c r="A2" s="68"/>
      <c r="B2" s="68"/>
      <c r="C2" s="68"/>
      <c r="D2" s="68"/>
      <c r="E2" s="68"/>
      <c r="F2" s="68"/>
      <c r="G2" s="68"/>
      <c r="H2" s="68"/>
    </row>
    <row r="3" spans="1:8" x14ac:dyDescent="0.2">
      <c r="A3" s="68"/>
      <c r="B3" s="68"/>
      <c r="C3" s="68"/>
      <c r="D3" s="68"/>
      <c r="E3" s="68"/>
      <c r="F3" s="68"/>
      <c r="G3" s="68"/>
      <c r="H3" s="68"/>
    </row>
    <row r="4" spans="1:8" ht="15.75" x14ac:dyDescent="0.25">
      <c r="A4" s="51"/>
      <c r="B4" s="51"/>
      <c r="C4" s="51"/>
      <c r="D4" s="51"/>
      <c r="E4" s="51"/>
      <c r="F4" s="51"/>
      <c r="H4" s="51"/>
    </row>
    <row r="5" spans="1:8" ht="99.75" x14ac:dyDescent="0.2">
      <c r="A5" s="52" t="s">
        <v>110</v>
      </c>
      <c r="B5" s="52" t="s">
        <v>178</v>
      </c>
      <c r="C5" s="52" t="s">
        <v>179</v>
      </c>
      <c r="D5" s="52" t="s">
        <v>211</v>
      </c>
      <c r="E5" s="60" t="s">
        <v>213</v>
      </c>
      <c r="F5" s="60" t="s">
        <v>210</v>
      </c>
      <c r="G5" s="52" t="s">
        <v>202</v>
      </c>
      <c r="H5" s="52" t="s">
        <v>180</v>
      </c>
    </row>
    <row r="6" spans="1:8" ht="28.5" x14ac:dyDescent="0.2">
      <c r="A6" s="52" t="s">
        <v>181</v>
      </c>
      <c r="B6" s="52">
        <v>861</v>
      </c>
      <c r="C6" s="52" t="s">
        <v>182</v>
      </c>
      <c r="D6" s="53">
        <f>D7+D8</f>
        <v>0</v>
      </c>
      <c r="E6" s="61">
        <f t="shared" ref="E6:F6" si="0">E7+E8</f>
        <v>0</v>
      </c>
      <c r="F6" s="61">
        <v>0</v>
      </c>
      <c r="G6" s="53">
        <f>G7+G8</f>
        <v>0</v>
      </c>
      <c r="H6" s="54">
        <v>0</v>
      </c>
    </row>
    <row r="7" spans="1:8" ht="45" x14ac:dyDescent="0.2">
      <c r="A7" s="55" t="s">
        <v>183</v>
      </c>
      <c r="B7" s="56">
        <v>861</v>
      </c>
      <c r="C7" s="55" t="s">
        <v>184</v>
      </c>
      <c r="D7" s="57">
        <v>30000</v>
      </c>
      <c r="E7" s="57">
        <v>0</v>
      </c>
      <c r="F7" s="57">
        <f t="shared" ref="F7:F15" si="1">E7/D7*100</f>
        <v>0</v>
      </c>
      <c r="G7" s="57">
        <v>0</v>
      </c>
      <c r="H7" s="58">
        <v>0</v>
      </c>
    </row>
    <row r="8" spans="1:8" ht="45" x14ac:dyDescent="0.2">
      <c r="A8" s="55" t="s">
        <v>185</v>
      </c>
      <c r="B8" s="56">
        <v>861</v>
      </c>
      <c r="C8" s="55" t="s">
        <v>186</v>
      </c>
      <c r="D8" s="57">
        <v>-30000</v>
      </c>
      <c r="E8" s="57">
        <v>0</v>
      </c>
      <c r="F8" s="57">
        <f t="shared" si="1"/>
        <v>0</v>
      </c>
      <c r="G8" s="57">
        <v>0</v>
      </c>
      <c r="H8" s="58">
        <v>0</v>
      </c>
    </row>
    <row r="9" spans="1:8" ht="28.5" x14ac:dyDescent="0.2">
      <c r="A9" s="59" t="s">
        <v>187</v>
      </c>
      <c r="B9" s="52">
        <v>861</v>
      </c>
      <c r="C9" s="59" t="s">
        <v>188</v>
      </c>
      <c r="D9" s="53">
        <f>D10+D11</f>
        <v>123317.29999999981</v>
      </c>
      <c r="E9" s="61">
        <f t="shared" ref="E9:F9" si="2">E10+E11</f>
        <v>88238.600000000093</v>
      </c>
      <c r="F9" s="61">
        <f t="shared" si="1"/>
        <v>71.554112845480915</v>
      </c>
      <c r="G9" s="53">
        <f>G10+G11</f>
        <v>-208401.19999999995</v>
      </c>
      <c r="H9" s="62">
        <f t="shared" ref="H7:H15" si="3">E9/G9*100</f>
        <v>-42.340735082139695</v>
      </c>
    </row>
    <row r="10" spans="1:8" ht="30" x14ac:dyDescent="0.2">
      <c r="A10" s="55" t="s">
        <v>189</v>
      </c>
      <c r="B10" s="56">
        <v>861</v>
      </c>
      <c r="C10" s="55" t="s">
        <v>190</v>
      </c>
      <c r="D10" s="57">
        <v>-8076223.2000000002</v>
      </c>
      <c r="E10" s="57">
        <v>-1831402.7</v>
      </c>
      <c r="F10" s="57">
        <f t="shared" si="1"/>
        <v>22.676474567963893</v>
      </c>
      <c r="G10" s="57">
        <v>-1477408.9</v>
      </c>
      <c r="H10" s="58">
        <f t="shared" si="3"/>
        <v>123.96044859348012</v>
      </c>
    </row>
    <row r="11" spans="1:8" ht="30" x14ac:dyDescent="0.2">
      <c r="A11" s="55" t="s">
        <v>191</v>
      </c>
      <c r="B11" s="56">
        <v>861</v>
      </c>
      <c r="C11" s="55" t="s">
        <v>192</v>
      </c>
      <c r="D11" s="57">
        <v>8199540.5</v>
      </c>
      <c r="E11" s="57">
        <v>1919641.3</v>
      </c>
      <c r="F11" s="57">
        <f t="shared" si="1"/>
        <v>23.411571660631473</v>
      </c>
      <c r="G11" s="57">
        <v>1269007.7</v>
      </c>
      <c r="H11" s="58">
        <f t="shared" si="3"/>
        <v>151.27105217722479</v>
      </c>
    </row>
    <row r="12" spans="1:8" ht="42.75" x14ac:dyDescent="0.2">
      <c r="A12" s="59" t="s">
        <v>193</v>
      </c>
      <c r="B12" s="52">
        <v>861</v>
      </c>
      <c r="C12" s="59" t="s">
        <v>194</v>
      </c>
      <c r="D12" s="53">
        <v>0</v>
      </c>
      <c r="E12" s="61">
        <v>0</v>
      </c>
      <c r="F12" s="61">
        <v>0</v>
      </c>
      <c r="G12" s="53">
        <v>0</v>
      </c>
      <c r="H12" s="54">
        <v>0</v>
      </c>
    </row>
    <row r="13" spans="1:8" ht="42.75" x14ac:dyDescent="0.2">
      <c r="A13" s="59" t="s">
        <v>195</v>
      </c>
      <c r="B13" s="52">
        <v>861</v>
      </c>
      <c r="C13" s="59" t="s">
        <v>196</v>
      </c>
      <c r="D13" s="53">
        <v>0</v>
      </c>
      <c r="E13" s="61">
        <v>0</v>
      </c>
      <c r="F13" s="61">
        <v>0</v>
      </c>
      <c r="G13" s="53">
        <v>0</v>
      </c>
      <c r="H13" s="54">
        <v>0</v>
      </c>
    </row>
    <row r="14" spans="1:8" ht="60" x14ac:dyDescent="0.2">
      <c r="A14" s="55" t="s">
        <v>197</v>
      </c>
      <c r="B14" s="56">
        <v>861</v>
      </c>
      <c r="C14" s="55" t="s">
        <v>198</v>
      </c>
      <c r="D14" s="57">
        <v>0</v>
      </c>
      <c r="E14" s="57">
        <v>0</v>
      </c>
      <c r="F14" s="57">
        <v>0</v>
      </c>
      <c r="G14" s="57">
        <v>0</v>
      </c>
      <c r="H14" s="58">
        <v>0</v>
      </c>
    </row>
    <row r="15" spans="1:8" ht="60" x14ac:dyDescent="0.2">
      <c r="A15" s="55" t="s">
        <v>199</v>
      </c>
      <c r="B15" s="56">
        <v>861</v>
      </c>
      <c r="C15" s="55" t="s">
        <v>200</v>
      </c>
      <c r="D15" s="57">
        <v>0</v>
      </c>
      <c r="E15" s="57">
        <v>0</v>
      </c>
      <c r="F15" s="57">
        <v>0</v>
      </c>
      <c r="G15" s="57">
        <v>0</v>
      </c>
      <c r="H15" s="58">
        <v>0</v>
      </c>
    </row>
    <row r="16" spans="1:8" ht="14.25" customHeight="1" x14ac:dyDescent="0.2">
      <c r="A16" s="69" t="s">
        <v>201</v>
      </c>
      <c r="B16" s="69"/>
      <c r="C16" s="69"/>
      <c r="D16" s="70">
        <f>D9+D6</f>
        <v>123317.29999999981</v>
      </c>
      <c r="E16" s="70">
        <f t="shared" ref="E16:F16" si="4">E9+E6</f>
        <v>88238.600000000093</v>
      </c>
      <c r="F16" s="70">
        <f>F9+F6</f>
        <v>71.554112845480915</v>
      </c>
      <c r="G16" s="70">
        <f>G9+G6+G12</f>
        <v>-208401.19999999995</v>
      </c>
      <c r="H16" s="71">
        <f>G16/E16*100</f>
        <v>-236.17917782013737</v>
      </c>
    </row>
    <row r="17" spans="1:8" ht="14.25" customHeight="1" x14ac:dyDescent="0.2">
      <c r="A17" s="69"/>
      <c r="B17" s="69"/>
      <c r="C17" s="69"/>
      <c r="D17" s="70"/>
      <c r="E17" s="70"/>
      <c r="F17" s="70"/>
      <c r="G17" s="70"/>
      <c r="H17" s="71"/>
    </row>
  </sheetData>
  <mergeCells count="7">
    <mergeCell ref="A1:H3"/>
    <mergeCell ref="A16:C17"/>
    <mergeCell ref="D16:D17"/>
    <mergeCell ref="G16:G17"/>
    <mergeCell ref="H16:H17"/>
    <mergeCell ref="E16:E17"/>
    <mergeCell ref="F16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 фин-я дефицита</vt:lpstr>
      <vt:lpstr>Расходы!APPT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Оксана Леонова</cp:lastModifiedBy>
  <cp:lastPrinted>2023-04-12T06:39:28Z</cp:lastPrinted>
  <dcterms:created xsi:type="dcterms:W3CDTF">2023-02-27T11:34:33Z</dcterms:created>
  <dcterms:modified xsi:type="dcterms:W3CDTF">2023-05-17T10:00:36Z</dcterms:modified>
</cp:coreProperties>
</file>