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235" activeTab="2"/>
  </bookViews>
  <sheets>
    <sheet name="Доходы" sheetId="1" r:id="rId1"/>
    <sheet name="Расходы" sheetId="2" r:id="rId2"/>
    <sheet name="Источники фин-ния дефицита" sheetId="3" r:id="rId3"/>
  </sheets>
  <calcPr calcId="152511"/>
</workbook>
</file>

<file path=xl/calcChain.xml><?xml version="1.0" encoding="utf-8"?>
<calcChain xmlns="http://schemas.openxmlformats.org/spreadsheetml/2006/main">
  <c r="H14" i="3" l="1"/>
  <c r="H10" i="3"/>
  <c r="H11" i="3"/>
  <c r="H12" i="3"/>
  <c r="H13" i="3"/>
  <c r="H15" i="3"/>
  <c r="H6" i="3"/>
  <c r="G6" i="3"/>
  <c r="F8" i="3"/>
  <c r="F9" i="3"/>
  <c r="F10" i="3"/>
  <c r="F11" i="3"/>
  <c r="F12" i="3"/>
  <c r="F15" i="3"/>
  <c r="F16" i="3"/>
  <c r="F6" i="3"/>
  <c r="E10" i="3"/>
  <c r="E7" i="3"/>
  <c r="E6" i="3" s="1"/>
  <c r="G4" i="1"/>
  <c r="G8" i="2"/>
  <c r="G10" i="2"/>
  <c r="G11" i="2"/>
  <c r="G13" i="2"/>
  <c r="G16" i="2"/>
  <c r="G17" i="2"/>
  <c r="G19" i="2"/>
  <c r="G20" i="2"/>
  <c r="G22" i="2"/>
  <c r="G23" i="2"/>
  <c r="G24" i="2"/>
  <c r="G25" i="2"/>
  <c r="G26" i="2"/>
  <c r="G27" i="2"/>
  <c r="G28" i="2"/>
  <c r="G29" i="2"/>
  <c r="G31" i="2"/>
  <c r="G32" i="2"/>
  <c r="G33" i="2"/>
  <c r="G34" i="2"/>
  <c r="G35" i="2"/>
  <c r="G36" i="2"/>
  <c r="G37" i="2"/>
  <c r="G38" i="2"/>
  <c r="G39" i="2"/>
  <c r="G40" i="2"/>
  <c r="G41" i="2"/>
  <c r="G42" i="2"/>
  <c r="G45" i="2"/>
  <c r="G46" i="2"/>
  <c r="G47" i="2"/>
  <c r="G48" i="2"/>
  <c r="G49" i="2"/>
  <c r="G50" i="2"/>
  <c r="G51" i="2"/>
  <c r="G52" i="2"/>
  <c r="G53" i="2"/>
  <c r="G56" i="2"/>
  <c r="G59" i="2"/>
  <c r="G60" i="2"/>
  <c r="G7" i="2"/>
  <c r="G6" i="2"/>
  <c r="F14" i="2"/>
  <c r="F20" i="2"/>
  <c r="D20" i="2"/>
  <c r="C20" i="2"/>
  <c r="D14" i="2"/>
  <c r="C14" i="2"/>
  <c r="E8" i="2"/>
  <c r="E9" i="2"/>
  <c r="E10" i="2"/>
  <c r="E11" i="2"/>
  <c r="E12" i="2"/>
  <c r="E13" i="2"/>
  <c r="E15" i="2"/>
  <c r="E17" i="2"/>
  <c r="E18" i="2"/>
  <c r="E19" i="2"/>
  <c r="E21" i="2"/>
  <c r="E23" i="2"/>
  <c r="E24" i="2"/>
  <c r="E26" i="2"/>
  <c r="E27" i="2"/>
  <c r="E28" i="2"/>
  <c r="E30" i="2"/>
  <c r="E31" i="2"/>
  <c r="E33" i="2"/>
  <c r="E34" i="2"/>
  <c r="E35" i="2"/>
  <c r="E36" i="2"/>
  <c r="E37" i="2"/>
  <c r="E39" i="2"/>
  <c r="E40" i="2"/>
  <c r="E42" i="2"/>
  <c r="E43" i="2"/>
  <c r="E44" i="2"/>
  <c r="E46" i="2"/>
  <c r="E47" i="2"/>
  <c r="E48" i="2"/>
  <c r="E49" i="2"/>
  <c r="E50" i="2"/>
  <c r="E52" i="2"/>
  <c r="E53" i="2"/>
  <c r="E55" i="2"/>
  <c r="E58" i="2"/>
  <c r="E60" i="2"/>
  <c r="D59" i="2"/>
  <c r="D57" i="2"/>
  <c r="D54" i="2"/>
  <c r="D51" i="2"/>
  <c r="D45" i="2"/>
  <c r="D41" i="2"/>
  <c r="D38" i="2"/>
  <c r="D32" i="2"/>
  <c r="D29" i="2"/>
  <c r="D25" i="2"/>
  <c r="D16" i="2"/>
  <c r="D7" i="2"/>
  <c r="D6" i="2" l="1"/>
  <c r="D26" i="1" l="1"/>
  <c r="F5" i="1"/>
  <c r="E6" i="1"/>
  <c r="E7" i="1"/>
  <c r="E8" i="1"/>
  <c r="E9" i="1"/>
  <c r="E10" i="1"/>
  <c r="E11" i="1"/>
  <c r="E13" i="1"/>
  <c r="E14" i="1"/>
  <c r="E15" i="1"/>
  <c r="E18" i="1"/>
  <c r="E19" i="1"/>
  <c r="E20" i="1"/>
  <c r="E21" i="1"/>
  <c r="E22" i="1"/>
  <c r="E23" i="1"/>
  <c r="E24" i="1"/>
  <c r="E25" i="1"/>
  <c r="E28" i="1"/>
  <c r="E29" i="1"/>
  <c r="E30" i="1"/>
  <c r="E31" i="1"/>
  <c r="C10" i="1" l="1"/>
  <c r="G10" i="3" l="1"/>
  <c r="D10" i="3"/>
  <c r="D6" i="3" s="1"/>
  <c r="G7" i="3"/>
  <c r="D7" i="3"/>
  <c r="F59" i="2" l="1"/>
  <c r="C59" i="2"/>
  <c r="E59" i="2" s="1"/>
  <c r="F57" i="2"/>
  <c r="C57" i="2"/>
  <c r="E57" i="2" s="1"/>
  <c r="F54" i="2"/>
  <c r="C54" i="2"/>
  <c r="E54" i="2" s="1"/>
  <c r="C51" i="2"/>
  <c r="E51" i="2" s="1"/>
  <c r="F51" i="2"/>
  <c r="F45" i="2"/>
  <c r="C45" i="2"/>
  <c r="E45" i="2" s="1"/>
  <c r="F41" i="2"/>
  <c r="C41" i="2"/>
  <c r="E41" i="2" s="1"/>
  <c r="F38" i="2"/>
  <c r="C38" i="2"/>
  <c r="E38" i="2" s="1"/>
  <c r="F32" i="2"/>
  <c r="C32" i="2"/>
  <c r="E32" i="2" s="1"/>
  <c r="F29" i="2"/>
  <c r="C29" i="2"/>
  <c r="E29" i="2" s="1"/>
  <c r="F25" i="2"/>
  <c r="C25" i="2"/>
  <c r="E25" i="2" s="1"/>
  <c r="E20" i="2"/>
  <c r="F16" i="2"/>
  <c r="C16" i="2"/>
  <c r="E16" i="2" s="1"/>
  <c r="E14" i="2"/>
  <c r="F7" i="2"/>
  <c r="C7" i="2"/>
  <c r="E7" i="2" s="1"/>
  <c r="F6" i="2" l="1"/>
  <c r="C6" i="2"/>
  <c r="E6" i="2" s="1"/>
  <c r="G31" i="1" l="1"/>
  <c r="G30" i="1"/>
  <c r="G29" i="1"/>
  <c r="G28" i="1"/>
  <c r="F27" i="1"/>
  <c r="D27" i="1"/>
  <c r="C27" i="1"/>
  <c r="F26" i="1"/>
  <c r="C26" i="1"/>
  <c r="E26" i="1" s="1"/>
  <c r="G25" i="1"/>
  <c r="G24" i="1"/>
  <c r="G23" i="1"/>
  <c r="G22" i="1"/>
  <c r="G21" i="1"/>
  <c r="G20" i="1"/>
  <c r="G19" i="1"/>
  <c r="F17" i="1"/>
  <c r="D17" i="1"/>
  <c r="D5" i="1" s="1"/>
  <c r="C17" i="1"/>
  <c r="C5" i="1" s="1"/>
  <c r="G15" i="1"/>
  <c r="G14" i="1"/>
  <c r="G13" i="1"/>
  <c r="F10" i="1"/>
  <c r="D10" i="1"/>
  <c r="G9" i="1"/>
  <c r="F8" i="1"/>
  <c r="D8" i="1"/>
  <c r="C8" i="1"/>
  <c r="G7" i="1"/>
  <c r="F6" i="1"/>
  <c r="D6" i="1"/>
  <c r="C6" i="1"/>
  <c r="E27" i="1" l="1"/>
  <c r="E17" i="1"/>
  <c r="G27" i="1"/>
  <c r="C4" i="1"/>
  <c r="G17" i="1"/>
  <c r="G6" i="1"/>
  <c r="G8" i="1"/>
  <c r="G26" i="1"/>
  <c r="F4" i="1"/>
  <c r="G10" i="1"/>
  <c r="E5" i="1" l="1"/>
  <c r="G5" i="1"/>
  <c r="D4" i="1"/>
  <c r="E4" i="1" l="1"/>
</calcChain>
</file>

<file path=xl/sharedStrings.xml><?xml version="1.0" encoding="utf-8"?>
<sst xmlns="http://schemas.openxmlformats.org/spreadsheetml/2006/main" count="216" uniqueCount="211">
  <si>
    <t>Код бюджетной классификации</t>
  </si>
  <si>
    <t>Наименование показателей</t>
  </si>
  <si>
    <t>1.00.00.00.0.00.0.000</t>
  </si>
  <si>
    <t>Налоговые и неналоговые доходы</t>
  </si>
  <si>
    <t>1.01.00.00.0.00.0.000</t>
  </si>
  <si>
    <t>Налоги на прибыль, доходы</t>
  </si>
  <si>
    <t>1.01.02.00.0.01.0.000</t>
  </si>
  <si>
    <t>Налог на доходы физических лиц</t>
  </si>
  <si>
    <t>1.03.00.00.0.00.0.000</t>
  </si>
  <si>
    <t>Налоги на товары (работы, услуги), реализуемые на территории Российской Федерации</t>
  </si>
  <si>
    <t>1.03.02.00.0.01.0.000</t>
  </si>
  <si>
    <t>Акцизы по подакцизным товарам (продукции), производимым на территории Российской Федерации</t>
  </si>
  <si>
    <t>1.05.00.00.0.00.0.000</t>
  </si>
  <si>
    <t>Налоги на совокупный доход</t>
  </si>
  <si>
    <t>1.05.01.00.0.01.0.000</t>
  </si>
  <si>
    <t>Налог, взимаемый в связи с применением упрощенной системы налогообложения</t>
  </si>
  <si>
    <t>1.05.02.00.0.02.0.000</t>
  </si>
  <si>
    <t>Единый налог на вмененный доход для отдельных видов деятельности</t>
  </si>
  <si>
    <t>1.05.03.00.0.01.0.000</t>
  </si>
  <si>
    <t>Единый сельскохозяйственный налог</t>
  </si>
  <si>
    <t>1.05.04.00.0.02.0.000</t>
  </si>
  <si>
    <t>1.08.00.00.0.00.0.000</t>
  </si>
  <si>
    <t>Государственная пошлина</t>
  </si>
  <si>
    <t>1.11.00.00.0.00.0.000</t>
  </si>
  <si>
    <t>Доходы от использования имущества, находящегося в государственной и муниципальной собственности</t>
  </si>
  <si>
    <t>1.11.03.00.0.00.0.000</t>
  </si>
  <si>
    <t>Проценты, полученные от предоставления бюджетных кредитов внутри страны</t>
  </si>
  <si>
    <t>1.11.05.00.0.00.0.000</t>
  </si>
  <si>
    <t xml:space="preserve"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
и муниципальных унитарных предприятий, в том числе казенных)
</t>
  </si>
  <si>
    <t>1.11.09.00.0.00.0.000</t>
  </si>
  <si>
    <t xml:space="preserve">Прочие доходы от использования имущества и прав, находящихся 
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</si>
  <si>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>1.12.00.00.0.00.0.000</t>
  </si>
  <si>
    <t>Платежи при пользовании природными ресурсами</t>
  </si>
  <si>
    <t>1.13.00.00.0.00.0.000</t>
  </si>
  <si>
    <t>Доходы от оказания платных услуг (работ) и компенсации затрат государства</t>
  </si>
  <si>
    <t>1.14.00.00.0.00.0.000</t>
  </si>
  <si>
    <t xml:space="preserve">Доходы от продажи материальных 
и нематериальных активов
</t>
  </si>
  <si>
    <t>1.16.00.00.0.00.0.000</t>
  </si>
  <si>
    <t>Штрафы, санкции, возмещение ущерба</t>
  </si>
  <si>
    <t>1.17.00.00.0.00.0.000</t>
  </si>
  <si>
    <t>Прочие неналоговые доходы</t>
  </si>
  <si>
    <t>2.00.00.00.0.00.0.000</t>
  </si>
  <si>
    <t>Безвозмездные поступления</t>
  </si>
  <si>
    <t>2.02.00.00.0.00.0.000</t>
  </si>
  <si>
    <t>Безвозмездные поступления от других бюджетов бюджетной системы Российской Федерации</t>
  </si>
  <si>
    <t>2.02.01.00.0.00.0.000</t>
  </si>
  <si>
    <t xml:space="preserve">Дотации бюджетам субъектов Российской Федерации 
и муниципальных образований
</t>
  </si>
  <si>
    <t>176344</t>
  </si>
  <si>
    <t>2.02.02.00.0.00.0.000</t>
  </si>
  <si>
    <t>Субсидии бюджетам бюджетной системы Российской Федерации (межбюджетные субсидии)</t>
  </si>
  <si>
    <t>2.02.03.00.0.00.0.000</t>
  </si>
  <si>
    <t xml:space="preserve">Субвенции бюджетам субъектов Российской Федерации 
и муниципальных образований
</t>
  </si>
  <si>
    <t>2.02.04.00.0.00.0.000</t>
  </si>
  <si>
    <t>Иные межбюджетные трансферты</t>
  </si>
  <si>
    <t>2.19.00.00.0.00.0.000</t>
  </si>
  <si>
    <t>Возврат остатков субсидий, субвенций и иных межбюджетных трансфертов, имеющих целевое назначение, прошлых лет</t>
  </si>
  <si>
    <t>КФСР</t>
  </si>
  <si>
    <t>Наименование КФСР</t>
  </si>
  <si>
    <t>Темпы роста
к соответствующему периоду прошлого года, %</t>
  </si>
  <si>
    <t>0100</t>
  </si>
  <si>
    <t>Общегосударственные вопросы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</si>
  <si>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</si>
  <si>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</si>
  <si>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</si>
  <si>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</si>
  <si>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</si>
  <si>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</si>
  <si>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</si>
  <si>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</si>
  <si>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</si>
  <si>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</si>
  <si>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</si>
  <si>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</si>
  <si>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0200</t>
  </si>
  <si>
    <t>Национальная оборона</t>
  </si>
  <si>
    <t>0204</t>
  </si>
  <si>
    <t>Мобилизационная подготовка экономики</t>
  </si>
  <si>
    <t>0300</t>
  </si>
  <si>
    <t xml:space="preserve">Национальная безопасность и правоохранительная деятельность </t>
  </si>
  <si>
    <t>0304</t>
  </si>
  <si>
    <t>Органы юстиции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</si>
  <si>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</si>
  <si>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</si>
  <si>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</si>
  <si>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</si>
  <si>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</si>
  <si>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</si>
  <si>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</si>
  <si>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</si>
  <si>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</si>
  <si>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</si>
  <si>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</si>
  <si>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</si>
  <si>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</si>
  <si>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</si>
  <si>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</si>
  <si>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 xml:space="preserve">Жилищно- коммунальное хозяйство 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</si>
  <si>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</si>
  <si>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</si>
  <si>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</si>
  <si>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</si>
  <si>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</si>
  <si>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</si>
  <si>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</si>
  <si>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</si>
  <si>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</si>
  <si>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</si>
  <si>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</si>
  <si>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</si>
  <si>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</si>
  <si>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 xml:space="preserve">Образование 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</si>
  <si>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</si>
  <si>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</si>
  <si>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</si>
  <si>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</si>
  <si>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</si>
  <si>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</si>
  <si>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</si>
  <si>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</si>
  <si>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</si>
  <si>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</si>
  <si>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</si>
  <si>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 и киноматография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</si>
  <si>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</si>
  <si>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</si>
  <si>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</si>
  <si>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</si>
  <si>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</si>
  <si>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 xml:space="preserve">Здравоохрание </t>
  </si>
  <si>
    <t>0901</t>
  </si>
  <si>
    <t>Стационарная медицинская помощь</t>
  </si>
  <si>
    <t>0902</t>
  </si>
  <si>
    <t>Амбулаторная помощь</t>
  </si>
  <si>
    <t>0909</t>
  </si>
  <si>
    <t>Другие вопросы в области здравоохранения</t>
  </si>
  <si>
    <t>1000</t>
  </si>
  <si>
    <t xml:space="preserve">Социальная политика 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</si>
  <si>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</si>
  <si>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</si>
  <si>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</si>
  <si>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</si>
  <si>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</si>
  <si>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</si>
  <si>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</si>
  <si>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</si>
  <si>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</si>
  <si>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</si>
  <si>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</si>
  <si>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</si>
  <si>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1102</t>
  </si>
  <si>
    <t>Массовый спорт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</si>
  <si>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</si>
  <si>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</si>
  <si>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</si>
  <si>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</si>
  <si>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</si>
  <si>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</si>
  <si>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</si>
  <si>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</si>
  <si>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</si>
  <si>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</si>
  <si>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</si>
  <si>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</si>
  <si>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</si>
  <si>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</si>
  <si>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</si>
  <si>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</si>
  <si>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Увеличение остатков средств бюджетов</t>
  </si>
  <si>
    <t>Уменьшение остатков средств бюджетов</t>
  </si>
  <si>
    <t>Расходы бюджета, всего</t>
  </si>
  <si>
    <t>Доходы бюджета, всего</t>
  </si>
  <si>
    <t>Налог, взимаемый в связи 
с применением патентной системы налогообложения</t>
  </si>
  <si>
    <t>Фактическое исполение по состоянию на 01.04.2022 г., тыс. руб.</t>
  </si>
  <si>
    <t>% исполнения по состоянию на 01.04.2022 г.</t>
  </si>
  <si>
    <t>Код главного администратора источников внутреннего финансирования дефицита районного бюджета</t>
  </si>
  <si>
    <t>Наименование кода группы, подгруппы, статьи, вида источника внутреннего финансирования дефицита бюджета</t>
  </si>
  <si>
    <t>Темпы роста к соответствующему периоду прошлого года, %</t>
  </si>
  <si>
    <t>01 02 00 00 00 0000 00</t>
  </si>
  <si>
    <t>Кредиты кредитных организаций в валюте Российской Федерации</t>
  </si>
  <si>
    <t>01 02 00 00 00 0000 700</t>
  </si>
  <si>
    <t>Получение кредитов от кредитных организаций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</si>
  <si>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</si>
  <si>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</si>
  <si>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>01 00 00 00 00 0000 000</t>
  </si>
  <si>
    <t>Изменение остатков средств на счетах по учету средств бюджетов</t>
  </si>
  <si>
    <t>01 05 00 00 00 0000 500</t>
  </si>
  <si>
    <t>01 05 00 00 00 0000 600</t>
  </si>
  <si>
    <t>01 06 00 00 00 0000 000</t>
  </si>
  <si>
    <t>Иные источники внутреннего финансирования дефицитов бюджетов</t>
  </si>
  <si>
    <t>01 06 05 00 00 0000 000</t>
  </si>
  <si>
    <t>Бюджетные кредиты, предоставленные внутри страны в валюте Российской Федерации</t>
  </si>
  <si>
    <t>01 06 05 02 05 0000 540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</si>
  <si>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</si>
  <si>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01 06 05 02 05 0000 640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</si>
  <si>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</si>
  <si>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Всего средств, направленных на покрытие дефицита</t>
  </si>
  <si>
    <t>Сведения об исполнении доходов бюджета муниципального района «Белгородский район» Белгородской области за первый квартал 2023 года в сравнении с запланированными значениями на соответствующий финансовый год и с соответствующим периодом прошлого года</t>
  </si>
  <si>
    <t>Бюджетные назначения на 2023 г., тыс. руб.</t>
  </si>
  <si>
    <t>Фактическое исполение по состоянию на 01.04.2023 г., тыс. руб.</t>
  </si>
  <si>
    <t>% исполнения по состоянию на 01.04.2023 г.</t>
  </si>
  <si>
    <t>1.09.00.00.0.00.0.000</t>
  </si>
  <si>
    <t>Задолженность и перерасчеты по отмененным налогам</t>
  </si>
  <si>
    <t>Бюджетные назначения на 01.04.2023 г., тыс.руб.</t>
  </si>
  <si>
    <t>Сведения об исполнении бюджета муниципального района «Белгородский район» Белгородской области по разделам и подразделам классификации расходов бюджета за первый квартал 2023 года в сравнении с запланированными значениями на соответствующий финансовый год</t>
  </si>
  <si>
    <t>в 19 раз</t>
  </si>
  <si>
    <t>в 4,3 раза</t>
  </si>
  <si>
    <t>Бюджетные назначения на 01.04.2023 г., тыс. руб.</t>
  </si>
  <si>
    <t>Фактическое исполнение по состоянию на 01.04.2022 г., тыс. руб.</t>
  </si>
  <si>
    <t>Фактическое исполнение по состоянию на 01.04.2023 г., тыс. руб.</t>
  </si>
  <si>
    <t>% исполнения годового плана по состоянию на 01.04.2023 г.</t>
  </si>
  <si>
    <t>БЮДЖЕТНЫЕ АССИГНОВАНИЯ ПО ИСТОЧНИКАМ ДЕФИЦИТА БЮДЖЕТА МУНИЦИПАЛЬНОГО РАЙОНА "БЕЛГОРОДСКИЙ РАЙОН" БЕЛГОРОДСКОЙ ОБЛАСТИ ЗА ПЕРВЫЙ КВАРТАЛ 2023 ГОДА В СРАВНЕНИИ С СООТВЕТСТВУЮЩИМ ПЕРИОДОМ ПРОШЛОГО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</si>
</sst>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_ ;[Red]\-#,##0.0\ 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sz val="8.5"/>
      <name val="MS Sans Serif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9">
    <xf numFmtId="0" fontId="0" fillId="0" borderId="0" xfId="0"/>
    <xf numFmtId="0" fontId="1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65" fontId="0" fillId="0" borderId="0" xfId="0" applyNumberFormat="1"/>
    <xf numFmtId="49" fontId="0" fillId="0" borderId="0" xfId="0" applyNumberFormat="1"/>
    <xf numFmtId="0" fontId="0" fillId="0" borderId="0" xfId="0" applyAlignment="1">
      <alignment vertical="top"/>
    </xf>
    <xf numFmtId="0" fontId="2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right" wrapText="1"/>
    </xf>
    <xf numFmtId="0" fontId="7" fillId="0" borderId="0" xfId="0" applyFont="1" applyBorder="1" applyAlignment="1" applyProtection="1"/>
    <xf numFmtId="49" fontId="2" fillId="0" borderId="2" xfId="0" applyNumberFormat="1" applyFont="1" applyBorder="1" applyAlignment="1" applyProtection="1">
      <alignment horizontal="center" vertical="center" wrapText="1"/>
    </xf>
    <xf numFmtId="0" fontId="4" fillId="0" borderId="2" xfId="1" applyNumberFormat="1" applyFont="1" applyFill="1" applyBorder="1" applyAlignment="1">
      <alignment horizontal="center" vertical="center" wrapText="1" readingOrder="1"/>
    </xf>
    <xf numFmtId="0" fontId="4" fillId="0" borderId="2" xfId="1" applyNumberFormat="1" applyFont="1" applyFill="1" applyBorder="1" applyAlignment="1">
      <alignment horizontal="center" vertical="center" wrapText="1"/>
    </xf>
    <xf numFmtId="164" fontId="0" fillId="0" borderId="0" xfId="0" applyNumberFormat="1"/>
    <xf numFmtId="164" fontId="2" fillId="0" borderId="2" xfId="0" applyNumberFormat="1" applyFont="1" applyBorder="1" applyAlignment="1" applyProtection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Border="1" applyAlignment="1" applyProtection="1">
      <alignment horizontal="center" vertical="center" wrapText="1"/>
    </xf>
    <xf numFmtId="164" fontId="8" fillId="0" borderId="2" xfId="0" applyNumberFormat="1" applyFont="1" applyBorder="1" applyAlignment="1" applyProtection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164" fontId="14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166" fontId="13" fillId="0" borderId="2" xfId="0" applyNumberFormat="1" applyFont="1" applyFill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/>
    </xf>
    <xf numFmtId="165" fontId="4" fillId="2" borderId="2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 applyProtection="1">
      <alignment horizontal="center" vertical="center"/>
    </xf>
    <xf numFmtId="165" fontId="2" fillId="2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15" fillId="0" borderId="0" xfId="1" applyNumberFormat="1" applyFont="1" applyFill="1" applyBorder="1" applyAlignment="1">
      <alignment horizontal="center" vertical="center" wrapText="1" readingOrder="1"/>
    </xf>
    <xf numFmtId="0" fontId="0" fillId="0" borderId="0" xfId="0" applyFont="1" applyBorder="1" applyAlignment="1" applyProtection="1">
      <alignment horizontal="left" vertical="top" wrapText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49" fontId="2" fillId="2" borderId="4" xfId="0" applyNumberFormat="1" applyFont="1" applyFill="1" applyBorder="1" applyAlignment="1" applyProtection="1">
      <alignment horizontal="center" vertical="center"/>
    </xf>
    <xf numFmtId="49" fontId="2" fillId="2" borderId="5" xfId="0" applyNumberFormat="1" applyFont="1" applyFill="1" applyBorder="1" applyAlignment="1" applyProtection="1">
      <alignment horizontal="center" vertical="center"/>
    </xf>
    <xf numFmtId="0" fontId="12" fillId="0" borderId="6" xfId="0" applyFont="1" applyBorder="1" applyAlignment="1">
      <alignment horizontal="right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4" fontId="2" fillId="0" borderId="2" xfId="0" applyNumberFormat="1" applyFont="1" applyFill="1" applyBorder="1" applyAlignment="1" applyProtection="1">
      <alignment horizontal="center" vertical="center"/>
    </xf>
    <xf numFmtId="164" fontId="8" fillId="0" borderId="2" xfId="0" applyNumberFormat="1" applyFont="1" applyFill="1" applyBorder="1" applyAlignment="1" applyProtection="1">
      <alignment horizontal="center" vertical="center"/>
    </xf>
    <xf numFmtId="164" fontId="14" fillId="0" borderId="2" xfId="0" applyNumberFormat="1" applyFont="1" applyFill="1" applyBorder="1" applyAlignment="1">
      <alignment horizontal="center" vertical="center" wrapText="1"/>
    </xf>
    <xf numFmtId="166" fontId="14" fillId="0" borderId="2" xfId="0" applyNumberFormat="1" applyFont="1" applyFill="1" applyBorder="1" applyAlignment="1">
      <alignment horizontal="center" vertical="center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workbookViewId="0">
      <selection activeCell="G5" sqref="G5"/>
    </sheetView>
  </sheetViews>
  <sheetFormatPr defaultRowHeight="15" x14ac:dyDescent="0.25"/>
  <cols>
    <col min="1" max="1" width="21" customWidth="1"/>
    <col min="2" max="2" width="45.42578125" style="5" customWidth="1"/>
    <col min="3" max="3" width="19.7109375" customWidth="1"/>
    <col min="4" max="4" width="18.42578125" customWidth="1"/>
    <col min="5" max="5" width="18" customWidth="1"/>
    <col min="6" max="6" width="16.5703125" customWidth="1"/>
    <col min="7" max="7" width="21.140625" customWidth="1"/>
  </cols>
  <sheetData>
    <row r="1" spans="1:9" ht="57" customHeight="1" x14ac:dyDescent="0.25">
      <c r="A1" s="51" t="s">
        <v>196</v>
      </c>
      <c r="B1" s="51"/>
      <c r="C1" s="51"/>
      <c r="D1" s="51"/>
      <c r="E1" s="51"/>
      <c r="F1" s="51"/>
      <c r="G1" s="52"/>
    </row>
    <row r="2" spans="1:9" ht="15.75" x14ac:dyDescent="0.25">
      <c r="A2" s="1"/>
      <c r="B2" s="1"/>
      <c r="C2" s="1"/>
      <c r="D2" s="1"/>
      <c r="E2" s="1"/>
      <c r="F2" s="1"/>
      <c r="G2" s="2"/>
    </row>
    <row r="3" spans="1:9" ht="80.25" customHeight="1" x14ac:dyDescent="0.25">
      <c r="A3" s="18" t="s">
        <v>0</v>
      </c>
      <c r="B3" s="18" t="s">
        <v>1</v>
      </c>
      <c r="C3" s="18" t="s">
        <v>197</v>
      </c>
      <c r="D3" s="9" t="s">
        <v>198</v>
      </c>
      <c r="E3" s="18" t="s">
        <v>199</v>
      </c>
      <c r="F3" s="9" t="s">
        <v>172</v>
      </c>
      <c r="G3" s="11" t="s">
        <v>58</v>
      </c>
    </row>
    <row r="4" spans="1:9" ht="26.25" customHeight="1" x14ac:dyDescent="0.25">
      <c r="A4" s="53" t="s">
        <v>170</v>
      </c>
      <c r="B4" s="54"/>
      <c r="C4" s="43">
        <f>+C5+C26</f>
        <v>7595706.2999999998</v>
      </c>
      <c r="D4" s="44">
        <f>+D5+D26</f>
        <v>1615880.5999999999</v>
      </c>
      <c r="E4" s="45">
        <f>D4/C4*100</f>
        <v>21.27360558951575</v>
      </c>
      <c r="F4" s="44">
        <f>+F5+F26</f>
        <v>1395908.2999999998</v>
      </c>
      <c r="G4" s="46">
        <f>D4/F4*100</f>
        <v>115.75836321053468</v>
      </c>
    </row>
    <row r="5" spans="1:9" ht="28.5" x14ac:dyDescent="0.25">
      <c r="A5" s="19" t="s">
        <v>2</v>
      </c>
      <c r="B5" s="18" t="s">
        <v>3</v>
      </c>
      <c r="C5" s="20">
        <f>C6+C8+C10+C15+C17+C21+C22+C23+C24+C25+C16</f>
        <v>1613898</v>
      </c>
      <c r="D5" s="20">
        <f>D6+D8+D10+D15+D17+D21+D22+D23+D24+D25+D16</f>
        <v>239225.7</v>
      </c>
      <c r="E5" s="49">
        <f t="shared" ref="E5:E31" si="0">D5/C5*100</f>
        <v>14.822851258257957</v>
      </c>
      <c r="F5" s="21">
        <f>F6+F8+F10+F15+F17+F21+F22+F23+F24+F25+F16</f>
        <v>469685.19999999995</v>
      </c>
      <c r="G5" s="22">
        <f>D5/F5*100</f>
        <v>50.933199513205871</v>
      </c>
      <c r="H5" s="3"/>
      <c r="I5" s="4"/>
    </row>
    <row r="6" spans="1:9" ht="28.5" x14ac:dyDescent="0.25">
      <c r="A6" s="19" t="s">
        <v>4</v>
      </c>
      <c r="B6" s="18" t="s">
        <v>5</v>
      </c>
      <c r="C6" s="20">
        <f>C7</f>
        <v>1301221</v>
      </c>
      <c r="D6" s="20">
        <f>D7</f>
        <v>182349.6</v>
      </c>
      <c r="E6" s="49">
        <f t="shared" si="0"/>
        <v>14.013730181114509</v>
      </c>
      <c r="F6" s="21">
        <f>F7</f>
        <v>385932.79999999999</v>
      </c>
      <c r="G6" s="22">
        <f t="shared" ref="G6:G10" si="1">D6/F6*100</f>
        <v>47.249054757719485</v>
      </c>
      <c r="H6" s="3"/>
    </row>
    <row r="7" spans="1:9" x14ac:dyDescent="0.25">
      <c r="A7" s="23" t="s">
        <v>6</v>
      </c>
      <c r="B7" s="32" t="s">
        <v>7</v>
      </c>
      <c r="C7" s="24">
        <v>1301221</v>
      </c>
      <c r="D7" s="24">
        <v>182349.6</v>
      </c>
      <c r="E7" s="49">
        <f t="shared" si="0"/>
        <v>14.013730181114509</v>
      </c>
      <c r="F7" s="25">
        <v>385932.79999999999</v>
      </c>
      <c r="G7" s="26">
        <f t="shared" si="1"/>
        <v>47.249054757719485</v>
      </c>
      <c r="H7" s="3"/>
    </row>
    <row r="8" spans="1:9" ht="42.75" x14ac:dyDescent="0.25">
      <c r="A8" s="19" t="s">
        <v>8</v>
      </c>
      <c r="B8" s="18" t="s">
        <v>9</v>
      </c>
      <c r="C8" s="20">
        <f>C9</f>
        <v>75298</v>
      </c>
      <c r="D8" s="20">
        <f>D9</f>
        <v>20240</v>
      </c>
      <c r="E8" s="49">
        <f t="shared" si="0"/>
        <v>26.879864007012138</v>
      </c>
      <c r="F8" s="21">
        <f>F9</f>
        <v>18845.400000000001</v>
      </c>
      <c r="G8" s="22">
        <f t="shared" si="1"/>
        <v>107.40021437592198</v>
      </c>
      <c r="H8" s="3"/>
    </row>
    <row r="9" spans="1:9" ht="45" x14ac:dyDescent="0.25">
      <c r="A9" s="23" t="s">
        <v>10</v>
      </c>
      <c r="B9" s="32" t="s">
        <v>11</v>
      </c>
      <c r="C9" s="24">
        <v>75298</v>
      </c>
      <c r="D9" s="24">
        <v>20240</v>
      </c>
      <c r="E9" s="50">
        <f t="shared" si="0"/>
        <v>26.879864007012138</v>
      </c>
      <c r="F9" s="25">
        <v>18845.400000000001</v>
      </c>
      <c r="G9" s="26">
        <f t="shared" si="1"/>
        <v>107.40021437592198</v>
      </c>
      <c r="H9" s="3"/>
    </row>
    <row r="10" spans="1:9" ht="28.5" x14ac:dyDescent="0.25">
      <c r="A10" s="19" t="s">
        <v>12</v>
      </c>
      <c r="B10" s="18" t="s">
        <v>13</v>
      </c>
      <c r="C10" s="20">
        <f>C11+C12+C13+C14</f>
        <v>71844</v>
      </c>
      <c r="D10" s="20">
        <f>D11+D12+D13+D14</f>
        <v>8854.9</v>
      </c>
      <c r="E10" s="49">
        <f t="shared" si="0"/>
        <v>12.325176771894659</v>
      </c>
      <c r="F10" s="27">
        <f>F11+F12+F13+F14</f>
        <v>21471.600000000002</v>
      </c>
      <c r="G10" s="22">
        <f t="shared" si="1"/>
        <v>41.240056632947706</v>
      </c>
      <c r="H10" s="3"/>
    </row>
    <row r="11" spans="1:9" ht="30" x14ac:dyDescent="0.25">
      <c r="A11" s="23" t="s">
        <v>14</v>
      </c>
      <c r="B11" s="32" t="s">
        <v>15</v>
      </c>
      <c r="C11" s="24">
        <v>11928</v>
      </c>
      <c r="D11" s="24">
        <v>804</v>
      </c>
      <c r="E11" s="50">
        <f t="shared" si="0"/>
        <v>6.7404426559356132</v>
      </c>
      <c r="F11" s="25">
        <v>4809.5</v>
      </c>
      <c r="G11" s="26">
        <v>0</v>
      </c>
      <c r="H11" s="3"/>
    </row>
    <row r="12" spans="1:9" ht="30" x14ac:dyDescent="0.25">
      <c r="A12" s="23" t="s">
        <v>16</v>
      </c>
      <c r="B12" s="32" t="s">
        <v>17</v>
      </c>
      <c r="C12" s="24">
        <v>0</v>
      </c>
      <c r="D12" s="24">
        <v>-1024.2</v>
      </c>
      <c r="E12" s="50">
        <v>0</v>
      </c>
      <c r="F12" s="25">
        <v>-1579.4</v>
      </c>
      <c r="G12" s="26">
        <v>0</v>
      </c>
      <c r="H12" s="3"/>
    </row>
    <row r="13" spans="1:9" x14ac:dyDescent="0.25">
      <c r="A13" s="23" t="s">
        <v>18</v>
      </c>
      <c r="B13" s="32" t="s">
        <v>19</v>
      </c>
      <c r="C13" s="24">
        <v>5244</v>
      </c>
      <c r="D13" s="24">
        <v>11711.7</v>
      </c>
      <c r="E13" s="50">
        <f t="shared" si="0"/>
        <v>223.33524027459956</v>
      </c>
      <c r="F13" s="25">
        <v>1322.1</v>
      </c>
      <c r="G13" s="26">
        <f>D13/F13*100</f>
        <v>885.84070796460196</v>
      </c>
      <c r="H13" s="3"/>
    </row>
    <row r="14" spans="1:9" ht="45" x14ac:dyDescent="0.25">
      <c r="A14" s="23" t="s">
        <v>20</v>
      </c>
      <c r="B14" s="32" t="s">
        <v>171</v>
      </c>
      <c r="C14" s="24">
        <v>54672</v>
      </c>
      <c r="D14" s="24">
        <v>-2636.6</v>
      </c>
      <c r="E14" s="50">
        <f t="shared" si="0"/>
        <v>-4.8225782850453616</v>
      </c>
      <c r="F14" s="25">
        <v>16919.400000000001</v>
      </c>
      <c r="G14" s="26">
        <f t="shared" ref="G14" si="2">D14/F14*100</f>
        <v>-15.58329491589536</v>
      </c>
      <c r="H14" s="3"/>
    </row>
    <row r="15" spans="1:9" ht="28.5" x14ac:dyDescent="0.25">
      <c r="A15" s="19" t="s">
        <v>21</v>
      </c>
      <c r="B15" s="18" t="s">
        <v>22</v>
      </c>
      <c r="C15" s="20">
        <v>25017</v>
      </c>
      <c r="D15" s="20">
        <v>4815.8999999999996</v>
      </c>
      <c r="E15" s="49">
        <f t="shared" si="0"/>
        <v>19.250509653435664</v>
      </c>
      <c r="F15" s="21">
        <v>5312.3</v>
      </c>
      <c r="G15" s="22">
        <f>D15/F15*100</f>
        <v>90.655648212638582</v>
      </c>
      <c r="H15" s="3"/>
    </row>
    <row r="16" spans="1:9" ht="28.5" x14ac:dyDescent="0.25">
      <c r="A16" s="19" t="s">
        <v>200</v>
      </c>
      <c r="B16" s="18" t="s">
        <v>201</v>
      </c>
      <c r="C16" s="20">
        <v>0</v>
      </c>
      <c r="D16" s="20">
        <v>-2</v>
      </c>
      <c r="E16" s="49">
        <v>0</v>
      </c>
      <c r="F16" s="21">
        <v>0</v>
      </c>
      <c r="G16" s="22"/>
      <c r="H16" s="3"/>
    </row>
    <row r="17" spans="1:8" ht="42.75" x14ac:dyDescent="0.25">
      <c r="A17" s="19" t="s">
        <v>23</v>
      </c>
      <c r="B17" s="18" t="s">
        <v>24</v>
      </c>
      <c r="C17" s="20">
        <f>C18+C19+C20</f>
        <v>105636</v>
      </c>
      <c r="D17" s="20">
        <f>D18+D19+D20</f>
        <v>13576.1</v>
      </c>
      <c r="E17" s="49">
        <f t="shared" si="0"/>
        <v>12.851774016433792</v>
      </c>
      <c r="F17" s="21">
        <f>F18+F19+F20</f>
        <v>23513.1</v>
      </c>
      <c r="G17" s="22">
        <f>D17/F17*100</f>
        <v>57.738452181975163</v>
      </c>
      <c r="H17" s="3"/>
    </row>
    <row r="18" spans="1:8" ht="30" x14ac:dyDescent="0.25">
      <c r="A18" s="23" t="s">
        <v>25</v>
      </c>
      <c r="B18" s="32" t="s">
        <v>26</v>
      </c>
      <c r="C18" s="24">
        <v>108</v>
      </c>
      <c r="D18" s="24">
        <v>0.2</v>
      </c>
      <c r="E18" s="50">
        <f t="shared" si="0"/>
        <v>0.1851851851851852</v>
      </c>
      <c r="F18" s="25">
        <v>0</v>
      </c>
      <c r="G18" s="26">
        <v>0</v>
      </c>
      <c r="H18" s="3"/>
    </row>
    <row r="19" spans="1:8" ht="135" x14ac:dyDescent="0.25">
      <c r="A19" s="23" t="s">
        <v>27</v>
      </c>
      <c r="B19" s="32" t="s">
        <v>28</v>
      </c>
      <c r="C19" s="24">
        <v>98532</v>
      </c>
      <c r="D19" s="24">
        <v>11712.3</v>
      </c>
      <c r="E19" s="50">
        <f t="shared" si="0"/>
        <v>11.886798197539884</v>
      </c>
      <c r="F19" s="25">
        <v>21952.5</v>
      </c>
      <c r="G19" s="26">
        <f t="shared" ref="G19:G21" si="3">D19/F19*100</f>
        <v>53.352921079603689</v>
      </c>
      <c r="H19" s="3"/>
    </row>
    <row r="20" spans="1:8" ht="120" x14ac:dyDescent="0.25">
      <c r="A20" s="23" t="s">
        <v>29</v>
      </c>
      <c r="B20" s="32" t="s">
        <v>30</v>
      </c>
      <c r="C20" s="24">
        <v>6996</v>
      </c>
      <c r="D20" s="24">
        <v>1863.6</v>
      </c>
      <c r="E20" s="50">
        <f t="shared" si="0"/>
        <v>26.638078902229843</v>
      </c>
      <c r="F20" s="25">
        <v>1560.6</v>
      </c>
      <c r="G20" s="26">
        <f t="shared" si="3"/>
        <v>119.4156093810073</v>
      </c>
      <c r="H20" s="3"/>
    </row>
    <row r="21" spans="1:8" ht="28.5" x14ac:dyDescent="0.25">
      <c r="A21" s="28" t="s">
        <v>31</v>
      </c>
      <c r="B21" s="33" t="s">
        <v>32</v>
      </c>
      <c r="C21" s="29">
        <v>2262</v>
      </c>
      <c r="D21" s="29">
        <v>4073.3</v>
      </c>
      <c r="E21" s="49">
        <f t="shared" si="0"/>
        <v>180.07515473032717</v>
      </c>
      <c r="F21" s="30">
        <v>1149</v>
      </c>
      <c r="G21" s="22">
        <f t="shared" si="3"/>
        <v>354.50826805918194</v>
      </c>
      <c r="H21" s="3"/>
    </row>
    <row r="22" spans="1:8" ht="28.5" x14ac:dyDescent="0.25">
      <c r="A22" s="19" t="s">
        <v>33</v>
      </c>
      <c r="B22" s="18" t="s">
        <v>34</v>
      </c>
      <c r="C22" s="20">
        <v>0</v>
      </c>
      <c r="D22" s="20">
        <v>86.8</v>
      </c>
      <c r="E22" s="49" t="e">
        <f t="shared" si="0"/>
        <v>#DIV/0!</v>
      </c>
      <c r="F22" s="21">
        <v>105</v>
      </c>
      <c r="G22" s="22">
        <f>D22/F22*100</f>
        <v>82.666666666666671</v>
      </c>
      <c r="H22" s="3"/>
    </row>
    <row r="23" spans="1:8" ht="42.75" x14ac:dyDescent="0.25">
      <c r="A23" s="28" t="s">
        <v>35</v>
      </c>
      <c r="B23" s="33" t="s">
        <v>36</v>
      </c>
      <c r="C23" s="29">
        <v>18250</v>
      </c>
      <c r="D23" s="29">
        <v>3687.7</v>
      </c>
      <c r="E23" s="49">
        <f t="shared" si="0"/>
        <v>20.206575342465751</v>
      </c>
      <c r="F23" s="30">
        <v>7529.4</v>
      </c>
      <c r="G23" s="31">
        <f t="shared" ref="G23" si="4">D23/F23*100</f>
        <v>48.977342152097116</v>
      </c>
      <c r="H23" s="3"/>
    </row>
    <row r="24" spans="1:8" ht="28.5" x14ac:dyDescent="0.25">
      <c r="A24" s="19" t="s">
        <v>37</v>
      </c>
      <c r="B24" s="18" t="s">
        <v>38</v>
      </c>
      <c r="C24" s="20">
        <v>9653</v>
      </c>
      <c r="D24" s="20">
        <v>1439.7</v>
      </c>
      <c r="E24" s="49">
        <f t="shared" si="0"/>
        <v>14.914534341655445</v>
      </c>
      <c r="F24" s="21">
        <v>3767.3</v>
      </c>
      <c r="G24" s="22">
        <f>D24/F24*100</f>
        <v>38.21569824542776</v>
      </c>
      <c r="H24" s="3"/>
    </row>
    <row r="25" spans="1:8" ht="28.5" x14ac:dyDescent="0.25">
      <c r="A25" s="19" t="s">
        <v>39</v>
      </c>
      <c r="B25" s="18" t="s">
        <v>40</v>
      </c>
      <c r="C25" s="20">
        <v>4717</v>
      </c>
      <c r="D25" s="20">
        <v>103.7</v>
      </c>
      <c r="E25" s="49">
        <f t="shared" si="0"/>
        <v>2.198431206275175</v>
      </c>
      <c r="F25" s="21">
        <v>2059.3000000000002</v>
      </c>
      <c r="G25" s="22">
        <f>D25/F25*100</f>
        <v>5.0356917399116199</v>
      </c>
      <c r="H25" s="3"/>
    </row>
    <row r="26" spans="1:8" ht="28.5" x14ac:dyDescent="0.25">
      <c r="A26" s="19" t="s">
        <v>41</v>
      </c>
      <c r="B26" s="18" t="s">
        <v>42</v>
      </c>
      <c r="C26" s="20">
        <f>C28+C29+C30+C31</f>
        <v>5981808.2999999998</v>
      </c>
      <c r="D26" s="20">
        <f>D28+D29+D30+D31+D32</f>
        <v>1376654.9</v>
      </c>
      <c r="E26" s="49">
        <f t="shared" si="0"/>
        <v>23.014025708580462</v>
      </c>
      <c r="F26" s="21">
        <f>F28+F29+F30+F31+F32</f>
        <v>926223.1</v>
      </c>
      <c r="G26" s="22">
        <f>D26/F26*100</f>
        <v>148.6310263693488</v>
      </c>
      <c r="H26" s="3"/>
    </row>
    <row r="27" spans="1:8" ht="42.75" x14ac:dyDescent="0.25">
      <c r="A27" s="19" t="s">
        <v>43</v>
      </c>
      <c r="B27" s="18" t="s">
        <v>44</v>
      </c>
      <c r="C27" s="20">
        <f>C28+C29+C30+C31</f>
        <v>5981808.2999999998</v>
      </c>
      <c r="D27" s="20">
        <f>D28+D29+D30+D31</f>
        <v>1377749.9</v>
      </c>
      <c r="E27" s="49">
        <f t="shared" si="0"/>
        <v>23.032331209945326</v>
      </c>
      <c r="F27" s="21">
        <f>F28+F29+F30+F31</f>
        <v>926223.1</v>
      </c>
      <c r="G27" s="22">
        <f>D27/F27*100</f>
        <v>148.7492484262161</v>
      </c>
      <c r="H27" s="3"/>
    </row>
    <row r="28" spans="1:8" ht="57" x14ac:dyDescent="0.25">
      <c r="A28" s="28" t="s">
        <v>45</v>
      </c>
      <c r="B28" s="33" t="s">
        <v>46</v>
      </c>
      <c r="C28" s="29">
        <v>817941.6</v>
      </c>
      <c r="D28" s="29">
        <v>238967.5</v>
      </c>
      <c r="E28" s="49">
        <f t="shared" si="0"/>
        <v>29.215716623289488</v>
      </c>
      <c r="F28" s="30" t="s">
        <v>47</v>
      </c>
      <c r="G28" s="22">
        <f t="shared" ref="G28" si="5">D28/F28*100</f>
        <v>135.51212403030442</v>
      </c>
      <c r="H28" s="3"/>
    </row>
    <row r="29" spans="1:8" ht="42.75" x14ac:dyDescent="0.25">
      <c r="A29" s="19" t="s">
        <v>48</v>
      </c>
      <c r="B29" s="18" t="s">
        <v>49</v>
      </c>
      <c r="C29" s="20">
        <v>532928.69999999995</v>
      </c>
      <c r="D29" s="20">
        <v>115987.5</v>
      </c>
      <c r="E29" s="49">
        <f t="shared" si="0"/>
        <v>21.764168452552848</v>
      </c>
      <c r="F29" s="21">
        <v>37975.599999999999</v>
      </c>
      <c r="G29" s="22">
        <f>D29/F29*100</f>
        <v>305.42637904338574</v>
      </c>
      <c r="H29" s="3"/>
    </row>
    <row r="30" spans="1:8" ht="57" x14ac:dyDescent="0.25">
      <c r="A30" s="28" t="s">
        <v>50</v>
      </c>
      <c r="B30" s="33" t="s">
        <v>51</v>
      </c>
      <c r="C30" s="29">
        <v>4045736.8</v>
      </c>
      <c r="D30" s="29">
        <v>952487.2</v>
      </c>
      <c r="E30" s="49">
        <f t="shared" si="0"/>
        <v>23.542984803163666</v>
      </c>
      <c r="F30" s="30">
        <v>678379.3</v>
      </c>
      <c r="G30" s="22">
        <f t="shared" ref="G30" si="6">D30/F30*100</f>
        <v>140.40628893010148</v>
      </c>
      <c r="H30" s="3"/>
    </row>
    <row r="31" spans="1:8" ht="28.5" x14ac:dyDescent="0.25">
      <c r="A31" s="19" t="s">
        <v>52</v>
      </c>
      <c r="B31" s="18" t="s">
        <v>53</v>
      </c>
      <c r="C31" s="20">
        <v>585201.19999999995</v>
      </c>
      <c r="D31" s="20">
        <v>70307.7</v>
      </c>
      <c r="E31" s="49">
        <f t="shared" si="0"/>
        <v>12.014278166210186</v>
      </c>
      <c r="F31" s="21">
        <v>33524.199999999997</v>
      </c>
      <c r="G31" s="22">
        <f>D31/F31*100</f>
        <v>209.72223050811056</v>
      </c>
      <c r="H31" s="3"/>
    </row>
    <row r="32" spans="1:8" ht="57" x14ac:dyDescent="0.25">
      <c r="A32" s="19" t="s">
        <v>54</v>
      </c>
      <c r="B32" s="18" t="s">
        <v>55</v>
      </c>
      <c r="C32" s="20">
        <v>0</v>
      </c>
      <c r="D32" s="20">
        <v>-1095</v>
      </c>
      <c r="E32" s="49">
        <v>0</v>
      </c>
      <c r="F32" s="21">
        <v>0</v>
      </c>
      <c r="G32" s="22">
        <v>0</v>
      </c>
      <c r="H32" s="3"/>
    </row>
    <row r="33" spans="4:4" x14ac:dyDescent="0.25">
      <c r="D33" s="4"/>
    </row>
  </sheetData>
  <mergeCells count="2">
    <mergeCell ref="A1:G1"/>
    <mergeCell ref="A4:B4"/>
  </mergeCells>
  <pageMargins left="0.7" right="0.7" top="0.75" bottom="0.75" header="0.3" footer="0.3"/>
  <pageSetup paperSize="9" scale="5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workbookViewId="0">
      <selection activeCell="E6" sqref="E6"/>
    </sheetView>
  </sheetViews>
  <sheetFormatPr defaultRowHeight="15" outlineLevelRow="1" x14ac:dyDescent="0.25"/>
  <cols>
    <col min="1" max="1" width="7.85546875" customWidth="1"/>
    <col min="2" max="2" width="39" customWidth="1"/>
    <col min="3" max="5" width="19.140625" customWidth="1"/>
    <col min="6" max="6" width="19.5703125" customWidth="1"/>
    <col min="7" max="7" width="23.85546875" customWidth="1"/>
    <col min="8" max="8" width="12.85546875" customWidth="1"/>
    <col min="9" max="9" width="12" customWidth="1"/>
    <col min="11" max="11" width="12.140625" customWidth="1"/>
  </cols>
  <sheetData>
    <row r="1" spans="1:14" x14ac:dyDescent="0.25">
      <c r="A1" s="6"/>
      <c r="B1" s="6"/>
      <c r="C1" s="6"/>
      <c r="D1" s="6"/>
      <c r="E1" s="6"/>
      <c r="F1" s="6"/>
      <c r="G1" s="6"/>
      <c r="H1" s="6"/>
      <c r="I1" s="6"/>
    </row>
    <row r="2" spans="1:14" ht="47.25" customHeight="1" x14ac:dyDescent="0.25">
      <c r="A2" s="55" t="s">
        <v>203</v>
      </c>
      <c r="B2" s="55"/>
      <c r="C2" s="55"/>
      <c r="D2" s="55"/>
      <c r="E2" s="55"/>
      <c r="F2" s="55"/>
      <c r="G2" s="55"/>
      <c r="H2" s="6"/>
      <c r="I2" s="6"/>
    </row>
    <row r="3" spans="1:14" x14ac:dyDescent="0.25">
      <c r="A3" s="56"/>
      <c r="B3" s="56"/>
      <c r="C3" s="56"/>
      <c r="D3" s="56"/>
      <c r="E3" s="56"/>
      <c r="F3" s="56"/>
    </row>
    <row r="4" spans="1:14" x14ac:dyDescent="0.25">
      <c r="A4" s="57"/>
      <c r="B4" s="57"/>
      <c r="C4" s="57"/>
      <c r="D4" s="57"/>
      <c r="E4" s="57"/>
      <c r="F4" s="57"/>
      <c r="G4" s="7"/>
      <c r="H4" s="8"/>
      <c r="I4" s="8"/>
    </row>
    <row r="5" spans="1:14" ht="75" customHeight="1" x14ac:dyDescent="0.25">
      <c r="A5" s="9" t="s">
        <v>56</v>
      </c>
      <c r="B5" s="9" t="s">
        <v>57</v>
      </c>
      <c r="C5" s="9" t="s">
        <v>202</v>
      </c>
      <c r="D5" s="9" t="s">
        <v>198</v>
      </c>
      <c r="E5" s="10" t="s">
        <v>173</v>
      </c>
      <c r="F5" s="9" t="s">
        <v>172</v>
      </c>
      <c r="G5" s="11" t="s">
        <v>58</v>
      </c>
    </row>
    <row r="6" spans="1:14" ht="24.75" customHeight="1" x14ac:dyDescent="0.25">
      <c r="A6" s="58" t="s">
        <v>169</v>
      </c>
      <c r="B6" s="59"/>
      <c r="C6" s="47">
        <f>C7+C14+C16+C20+C25+C29+C32+C38+C41+C45+C51+C54+C57+C59</f>
        <v>7678506.2999999989</v>
      </c>
      <c r="D6" s="47">
        <f>D7+D14+D16+D20+D25+D29+D32+D38+D41+D45+D51+D54+D57+D59</f>
        <v>1680691.1</v>
      </c>
      <c r="E6" s="47">
        <f>D6/C6*100</f>
        <v>21.888255792666346</v>
      </c>
      <c r="F6" s="47">
        <f>F7+F14+F16+F20+F25+F29+F32+F38+F41+F45+F51+F54+F57+F59</f>
        <v>1186608.8999999999</v>
      </c>
      <c r="G6" s="48">
        <f>D6/F6*100</f>
        <v>141.63816738606968</v>
      </c>
      <c r="H6" s="12"/>
      <c r="I6" s="12"/>
      <c r="J6" s="12"/>
      <c r="K6" s="12"/>
      <c r="L6" s="12"/>
      <c r="M6" s="12"/>
      <c r="N6" s="12"/>
    </row>
    <row r="7" spans="1:14" ht="29.25" customHeight="1" x14ac:dyDescent="0.25">
      <c r="A7" s="9" t="s">
        <v>59</v>
      </c>
      <c r="B7" s="9" t="s">
        <v>60</v>
      </c>
      <c r="C7" s="13">
        <f>SUM(C8:C13)</f>
        <v>270806.89999999997</v>
      </c>
      <c r="D7" s="13">
        <f>SUM(D8:D13)</f>
        <v>43072.4</v>
      </c>
      <c r="E7" s="65">
        <f>D7/C7*100</f>
        <v>15.905207732890117</v>
      </c>
      <c r="F7" s="13">
        <f>SUM(F8:F13)</f>
        <v>27257.399999999994</v>
      </c>
      <c r="G7" s="14">
        <f>D7/F7*100</f>
        <v>158.02094110223283</v>
      </c>
    </row>
    <row r="8" spans="1:14" ht="90" outlineLevel="1" x14ac:dyDescent="0.25">
      <c r="A8" s="15" t="s">
        <v>61</v>
      </c>
      <c r="B8" s="15" t="s">
        <v>62</v>
      </c>
      <c r="C8" s="16">
        <v>137460.20000000001</v>
      </c>
      <c r="D8" s="16">
        <v>34491.5</v>
      </c>
      <c r="E8" s="66">
        <f t="shared" ref="E8:E60" si="0">D8/C8*100</f>
        <v>25.091990263363499</v>
      </c>
      <c r="F8" s="16">
        <v>21184.1</v>
      </c>
      <c r="G8" s="17">
        <f t="shared" ref="G8:G60" si="1">D8/F8*100</f>
        <v>162.8178681180697</v>
      </c>
    </row>
    <row r="9" spans="1:14" outlineLevel="1" x14ac:dyDescent="0.25">
      <c r="A9" s="15" t="s">
        <v>63</v>
      </c>
      <c r="B9" s="15" t="s">
        <v>64</v>
      </c>
      <c r="C9" s="16">
        <v>4.3</v>
      </c>
      <c r="D9" s="16">
        <v>0</v>
      </c>
      <c r="E9" s="66">
        <f t="shared" si="0"/>
        <v>0</v>
      </c>
      <c r="F9" s="16">
        <v>0</v>
      </c>
      <c r="G9" s="17">
        <v>0</v>
      </c>
    </row>
    <row r="10" spans="1:14" ht="60" outlineLevel="1" x14ac:dyDescent="0.25">
      <c r="A10" s="15" t="s">
        <v>65</v>
      </c>
      <c r="B10" s="15" t="s">
        <v>66</v>
      </c>
      <c r="C10" s="16">
        <v>34145.9</v>
      </c>
      <c r="D10" s="16">
        <v>6807.4</v>
      </c>
      <c r="E10" s="66">
        <f t="shared" si="0"/>
        <v>19.936214889635355</v>
      </c>
      <c r="F10" s="16">
        <v>4021.6</v>
      </c>
      <c r="G10" s="17">
        <f t="shared" si="1"/>
        <v>169.27093694052118</v>
      </c>
    </row>
    <row r="11" spans="1:14" ht="30" outlineLevel="1" x14ac:dyDescent="0.25">
      <c r="A11" s="15" t="s">
        <v>67</v>
      </c>
      <c r="B11" s="15" t="s">
        <v>68</v>
      </c>
      <c r="C11" s="16">
        <v>16277.1</v>
      </c>
      <c r="D11" s="16">
        <v>0</v>
      </c>
      <c r="E11" s="66">
        <f t="shared" si="0"/>
        <v>0</v>
      </c>
      <c r="F11" s="16">
        <v>659.6</v>
      </c>
      <c r="G11" s="17">
        <f t="shared" si="1"/>
        <v>0</v>
      </c>
    </row>
    <row r="12" spans="1:14" outlineLevel="1" x14ac:dyDescent="0.25">
      <c r="A12" s="15" t="s">
        <v>69</v>
      </c>
      <c r="B12" s="15" t="s">
        <v>70</v>
      </c>
      <c r="C12" s="16">
        <v>69670.3</v>
      </c>
      <c r="D12" s="16">
        <v>0</v>
      </c>
      <c r="E12" s="66">
        <f t="shared" si="0"/>
        <v>0</v>
      </c>
      <c r="F12" s="16">
        <v>0</v>
      </c>
      <c r="G12" s="17">
        <v>0</v>
      </c>
    </row>
    <row r="13" spans="1:14" outlineLevel="1" x14ac:dyDescent="0.25">
      <c r="A13" s="15" t="s">
        <v>71</v>
      </c>
      <c r="B13" s="15" t="s">
        <v>72</v>
      </c>
      <c r="C13" s="16">
        <v>13249.1</v>
      </c>
      <c r="D13" s="16">
        <v>1773.5</v>
      </c>
      <c r="E13" s="66">
        <f t="shared" si="0"/>
        <v>13.385814885539396</v>
      </c>
      <c r="F13" s="16">
        <v>1392.1</v>
      </c>
      <c r="G13" s="17">
        <f t="shared" si="1"/>
        <v>127.39745707923282</v>
      </c>
    </row>
    <row r="14" spans="1:14" ht="25.5" customHeight="1" x14ac:dyDescent="0.25">
      <c r="A14" s="9" t="s">
        <v>73</v>
      </c>
      <c r="B14" s="9" t="s">
        <v>74</v>
      </c>
      <c r="C14" s="13">
        <f>C15</f>
        <v>580</v>
      </c>
      <c r="D14" s="13">
        <f>D15</f>
        <v>19.3</v>
      </c>
      <c r="E14" s="65">
        <f t="shared" si="0"/>
        <v>3.3275862068965516</v>
      </c>
      <c r="F14" s="13">
        <f>F15</f>
        <v>1</v>
      </c>
      <c r="G14" s="14" t="s">
        <v>204</v>
      </c>
    </row>
    <row r="15" spans="1:14" outlineLevel="1" x14ac:dyDescent="0.25">
      <c r="A15" s="15" t="s">
        <v>75</v>
      </c>
      <c r="B15" s="15" t="s">
        <v>76</v>
      </c>
      <c r="C15" s="16">
        <v>580</v>
      </c>
      <c r="D15" s="16">
        <v>19.3</v>
      </c>
      <c r="E15" s="66">
        <f t="shared" si="0"/>
        <v>3.3275862068965516</v>
      </c>
      <c r="F15" s="16">
        <v>1</v>
      </c>
      <c r="G15" s="17" t="s">
        <v>204</v>
      </c>
    </row>
    <row r="16" spans="1:14" ht="36" customHeight="1" x14ac:dyDescent="0.25">
      <c r="A16" s="9" t="s">
        <v>77</v>
      </c>
      <c r="B16" s="9" t="s">
        <v>78</v>
      </c>
      <c r="C16" s="13">
        <f>C17+C18+C19</f>
        <v>14887.7</v>
      </c>
      <c r="D16" s="13">
        <f>D17+D18+D19</f>
        <v>3575</v>
      </c>
      <c r="E16" s="65">
        <f t="shared" si="0"/>
        <v>24.013111494723834</v>
      </c>
      <c r="F16" s="13">
        <f>F17+F18+F19</f>
        <v>2669.5</v>
      </c>
      <c r="G16" s="14">
        <f t="shared" si="1"/>
        <v>133.92020977711181</v>
      </c>
    </row>
    <row r="17" spans="1:7" outlineLevel="1" x14ac:dyDescent="0.25">
      <c r="A17" s="15" t="s">
        <v>79</v>
      </c>
      <c r="B17" s="15" t="s">
        <v>80</v>
      </c>
      <c r="C17" s="16">
        <v>2581</v>
      </c>
      <c r="D17" s="16">
        <v>564.6</v>
      </c>
      <c r="E17" s="66">
        <f t="shared" si="0"/>
        <v>21.875242154203796</v>
      </c>
      <c r="F17" s="16">
        <v>642.4</v>
      </c>
      <c r="G17" s="17">
        <f t="shared" si="1"/>
        <v>87.889165628891661</v>
      </c>
    </row>
    <row r="18" spans="1:7" ht="60" outlineLevel="1" x14ac:dyDescent="0.25">
      <c r="A18" s="15" t="s">
        <v>81</v>
      </c>
      <c r="B18" s="15" t="s">
        <v>82</v>
      </c>
      <c r="C18" s="16">
        <v>598.5</v>
      </c>
      <c r="D18" s="16">
        <v>0</v>
      </c>
      <c r="E18" s="66">
        <f t="shared" si="0"/>
        <v>0</v>
      </c>
      <c r="F18" s="16">
        <v>0</v>
      </c>
      <c r="G18" s="17">
        <v>0</v>
      </c>
    </row>
    <row r="19" spans="1:7" ht="45" outlineLevel="1" x14ac:dyDescent="0.25">
      <c r="A19" s="15" t="s">
        <v>83</v>
      </c>
      <c r="B19" s="15" t="s">
        <v>84</v>
      </c>
      <c r="C19" s="16">
        <v>11708.2</v>
      </c>
      <c r="D19" s="16">
        <v>3010.4</v>
      </c>
      <c r="E19" s="66">
        <f t="shared" si="0"/>
        <v>25.711894227976973</v>
      </c>
      <c r="F19" s="16">
        <v>2027.1</v>
      </c>
      <c r="G19" s="17">
        <f t="shared" si="1"/>
        <v>148.50772038873268</v>
      </c>
    </row>
    <row r="20" spans="1:7" ht="27" customHeight="1" x14ac:dyDescent="0.25">
      <c r="A20" s="9" t="s">
        <v>85</v>
      </c>
      <c r="B20" s="9" t="s">
        <v>86</v>
      </c>
      <c r="C20" s="13">
        <f>+C21+C22+C23+C24</f>
        <v>657894</v>
      </c>
      <c r="D20" s="13">
        <f>+D21+D22+D23+D24</f>
        <v>127522.79999999999</v>
      </c>
      <c r="E20" s="65">
        <f t="shared" si="0"/>
        <v>19.383487309505785</v>
      </c>
      <c r="F20" s="13">
        <f>+F21+F22+F23+F24</f>
        <v>56243.199999999997</v>
      </c>
      <c r="G20" s="14">
        <f t="shared" si="1"/>
        <v>226.73460969503867</v>
      </c>
    </row>
    <row r="21" spans="1:7" outlineLevel="1" x14ac:dyDescent="0.25">
      <c r="A21" s="15" t="s">
        <v>87</v>
      </c>
      <c r="B21" s="15" t="s">
        <v>88</v>
      </c>
      <c r="C21" s="16">
        <v>577.20000000000005</v>
      </c>
      <c r="D21" s="16">
        <v>0</v>
      </c>
      <c r="E21" s="66">
        <f t="shared" si="0"/>
        <v>0</v>
      </c>
      <c r="F21" s="16">
        <v>0</v>
      </c>
      <c r="G21" s="17">
        <v>0</v>
      </c>
    </row>
    <row r="22" spans="1:7" outlineLevel="1" x14ac:dyDescent="0.25">
      <c r="A22" s="15" t="s">
        <v>89</v>
      </c>
      <c r="B22" s="15" t="s">
        <v>90</v>
      </c>
      <c r="C22" s="16">
        <v>0</v>
      </c>
      <c r="D22" s="16">
        <v>0</v>
      </c>
      <c r="E22" s="66">
        <v>0</v>
      </c>
      <c r="F22" s="16">
        <v>1616.8</v>
      </c>
      <c r="G22" s="17">
        <f t="shared" si="1"/>
        <v>0</v>
      </c>
    </row>
    <row r="23" spans="1:7" outlineLevel="1" x14ac:dyDescent="0.25">
      <c r="A23" s="15" t="s">
        <v>91</v>
      </c>
      <c r="B23" s="15" t="s">
        <v>92</v>
      </c>
      <c r="C23" s="16">
        <v>393148.8</v>
      </c>
      <c r="D23" s="16">
        <v>73734.2</v>
      </c>
      <c r="E23" s="66">
        <f t="shared" si="0"/>
        <v>18.754781904459584</v>
      </c>
      <c r="F23" s="16">
        <v>19166.400000000001</v>
      </c>
      <c r="G23" s="17">
        <f t="shared" si="1"/>
        <v>384.7055263377577</v>
      </c>
    </row>
    <row r="24" spans="1:7" ht="30" outlineLevel="1" x14ac:dyDescent="0.25">
      <c r="A24" s="15" t="s">
        <v>93</v>
      </c>
      <c r="B24" s="15" t="s">
        <v>94</v>
      </c>
      <c r="C24" s="16">
        <v>264168</v>
      </c>
      <c r="D24" s="16">
        <v>53788.6</v>
      </c>
      <c r="E24" s="66">
        <f t="shared" si="0"/>
        <v>20.361512370915477</v>
      </c>
      <c r="F24" s="16">
        <v>35460</v>
      </c>
      <c r="G24" s="17">
        <f t="shared" si="1"/>
        <v>151.68809926677946</v>
      </c>
    </row>
    <row r="25" spans="1:7" ht="27" customHeight="1" x14ac:dyDescent="0.25">
      <c r="A25" s="9" t="s">
        <v>95</v>
      </c>
      <c r="B25" s="9" t="s">
        <v>96</v>
      </c>
      <c r="C25" s="13">
        <f>C26+C27+C28</f>
        <v>472720.2</v>
      </c>
      <c r="D25" s="13">
        <f>D26+D27+D28</f>
        <v>123881.2</v>
      </c>
      <c r="E25" s="65">
        <f t="shared" si="0"/>
        <v>26.206030544072366</v>
      </c>
      <c r="F25" s="13">
        <f>F26+F27+F28</f>
        <v>49603.399999999994</v>
      </c>
      <c r="G25" s="14">
        <f t="shared" si="1"/>
        <v>249.74336436615238</v>
      </c>
    </row>
    <row r="26" spans="1:7" outlineLevel="1" x14ac:dyDescent="0.25">
      <c r="A26" s="15" t="s">
        <v>97</v>
      </c>
      <c r="B26" s="15" t="s">
        <v>98</v>
      </c>
      <c r="C26" s="16">
        <v>6752.4</v>
      </c>
      <c r="D26" s="16">
        <v>668.6</v>
      </c>
      <c r="E26" s="66">
        <f t="shared" si="0"/>
        <v>9.9016645933297802</v>
      </c>
      <c r="F26" s="16">
        <v>713.6</v>
      </c>
      <c r="G26" s="17">
        <f t="shared" si="1"/>
        <v>93.693946188340803</v>
      </c>
    </row>
    <row r="27" spans="1:7" outlineLevel="1" x14ac:dyDescent="0.25">
      <c r="A27" s="15" t="s">
        <v>99</v>
      </c>
      <c r="B27" s="15" t="s">
        <v>100</v>
      </c>
      <c r="C27" s="16">
        <v>11465.8</v>
      </c>
      <c r="D27" s="16">
        <v>30.8</v>
      </c>
      <c r="E27" s="66">
        <f t="shared" si="0"/>
        <v>0.26862495421165555</v>
      </c>
      <c r="F27" s="16">
        <v>7634.1</v>
      </c>
      <c r="G27" s="17">
        <f t="shared" si="1"/>
        <v>0.40345292830851048</v>
      </c>
    </row>
    <row r="28" spans="1:7" outlineLevel="1" x14ac:dyDescent="0.25">
      <c r="A28" s="15" t="s">
        <v>101</v>
      </c>
      <c r="B28" s="15" t="s">
        <v>102</v>
      </c>
      <c r="C28" s="16">
        <v>454502</v>
      </c>
      <c r="D28" s="16">
        <v>123181.8</v>
      </c>
      <c r="E28" s="66">
        <f t="shared" si="0"/>
        <v>27.102587007317901</v>
      </c>
      <c r="F28" s="16">
        <v>41255.699999999997</v>
      </c>
      <c r="G28" s="17">
        <f t="shared" si="1"/>
        <v>298.58128694943974</v>
      </c>
    </row>
    <row r="29" spans="1:7" ht="25.5" customHeight="1" x14ac:dyDescent="0.25">
      <c r="A29" s="9" t="s">
        <v>103</v>
      </c>
      <c r="B29" s="9" t="s">
        <v>104</v>
      </c>
      <c r="C29" s="13">
        <f>C30+C31</f>
        <v>8916.6</v>
      </c>
      <c r="D29" s="13">
        <f>D30+D31</f>
        <v>339.3</v>
      </c>
      <c r="E29" s="65">
        <f t="shared" si="0"/>
        <v>3.805262095417536</v>
      </c>
      <c r="F29" s="13">
        <f>F30+F31</f>
        <v>241.8</v>
      </c>
      <c r="G29" s="14">
        <f t="shared" si="1"/>
        <v>140.32258064516131</v>
      </c>
    </row>
    <row r="30" spans="1:7" ht="30" outlineLevel="1" x14ac:dyDescent="0.25">
      <c r="A30" s="15" t="s">
        <v>105</v>
      </c>
      <c r="B30" s="15" t="s">
        <v>106</v>
      </c>
      <c r="C30" s="16">
        <v>1650</v>
      </c>
      <c r="D30" s="16">
        <v>0</v>
      </c>
      <c r="E30" s="66">
        <f t="shared" si="0"/>
        <v>0</v>
      </c>
      <c r="F30" s="16">
        <v>0</v>
      </c>
      <c r="G30" s="17">
        <v>0</v>
      </c>
    </row>
    <row r="31" spans="1:7" ht="30" outlineLevel="1" x14ac:dyDescent="0.25">
      <c r="A31" s="15" t="s">
        <v>107</v>
      </c>
      <c r="B31" s="15" t="s">
        <v>108</v>
      </c>
      <c r="C31" s="16">
        <v>7266.6</v>
      </c>
      <c r="D31" s="16">
        <v>339.3</v>
      </c>
      <c r="E31" s="66">
        <f t="shared" si="0"/>
        <v>4.6693088927421345</v>
      </c>
      <c r="F31" s="16">
        <v>241.8</v>
      </c>
      <c r="G31" s="17">
        <f t="shared" si="1"/>
        <v>140.32258064516131</v>
      </c>
    </row>
    <row r="32" spans="1:7" ht="27" customHeight="1" x14ac:dyDescent="0.25">
      <c r="A32" s="9" t="s">
        <v>109</v>
      </c>
      <c r="B32" s="9" t="s">
        <v>110</v>
      </c>
      <c r="C32" s="13">
        <f>SUM(C33:C37)</f>
        <v>4524659.0999999996</v>
      </c>
      <c r="D32" s="13">
        <f>SUM(D33:D37)</f>
        <v>953128.89999999991</v>
      </c>
      <c r="E32" s="65">
        <f t="shared" si="0"/>
        <v>21.06520908945383</v>
      </c>
      <c r="F32" s="13">
        <f>SUM(F33:F37)</f>
        <v>716448.20000000007</v>
      </c>
      <c r="G32" s="14">
        <f t="shared" si="1"/>
        <v>133.03528433737426</v>
      </c>
    </row>
    <row r="33" spans="1:7" outlineLevel="1" x14ac:dyDescent="0.25">
      <c r="A33" s="15" t="s">
        <v>111</v>
      </c>
      <c r="B33" s="15" t="s">
        <v>112</v>
      </c>
      <c r="C33" s="16">
        <v>1107176.3</v>
      </c>
      <c r="D33" s="16">
        <v>222788.1</v>
      </c>
      <c r="E33" s="66">
        <f t="shared" si="0"/>
        <v>20.122188309124752</v>
      </c>
      <c r="F33" s="16">
        <v>205330</v>
      </c>
      <c r="G33" s="17">
        <f t="shared" si="1"/>
        <v>108.50245945551065</v>
      </c>
    </row>
    <row r="34" spans="1:7" outlineLevel="1" x14ac:dyDescent="0.25">
      <c r="A34" s="15" t="s">
        <v>113</v>
      </c>
      <c r="B34" s="15" t="s">
        <v>114</v>
      </c>
      <c r="C34" s="16">
        <v>3004153.9</v>
      </c>
      <c r="D34" s="16">
        <v>644305.1</v>
      </c>
      <c r="E34" s="66">
        <f t="shared" si="0"/>
        <v>21.447140241383771</v>
      </c>
      <c r="F34" s="16">
        <v>430650.8</v>
      </c>
      <c r="G34" s="17">
        <f t="shared" si="1"/>
        <v>149.61195938797744</v>
      </c>
    </row>
    <row r="35" spans="1:7" outlineLevel="1" x14ac:dyDescent="0.25">
      <c r="A35" s="15" t="s">
        <v>115</v>
      </c>
      <c r="B35" s="15" t="s">
        <v>116</v>
      </c>
      <c r="C35" s="16">
        <v>272663.09999999998</v>
      </c>
      <c r="D35" s="16">
        <v>60575.7</v>
      </c>
      <c r="E35" s="66">
        <f t="shared" si="0"/>
        <v>22.216317499507635</v>
      </c>
      <c r="F35" s="16">
        <v>62563.3</v>
      </c>
      <c r="G35" s="17">
        <f t="shared" si="1"/>
        <v>96.823057607255365</v>
      </c>
    </row>
    <row r="36" spans="1:7" outlineLevel="1" x14ac:dyDescent="0.25">
      <c r="A36" s="15" t="s">
        <v>117</v>
      </c>
      <c r="B36" s="15" t="s">
        <v>118</v>
      </c>
      <c r="C36" s="16">
        <v>3418.1</v>
      </c>
      <c r="D36" s="16">
        <v>599.9</v>
      </c>
      <c r="E36" s="66">
        <f t="shared" si="0"/>
        <v>17.550686053655539</v>
      </c>
      <c r="F36" s="16">
        <v>1205.0999999999999</v>
      </c>
      <c r="G36" s="17">
        <f t="shared" si="1"/>
        <v>49.780101236411916</v>
      </c>
    </row>
    <row r="37" spans="1:7" outlineLevel="1" x14ac:dyDescent="0.25">
      <c r="A37" s="15" t="s">
        <v>119</v>
      </c>
      <c r="B37" s="15" t="s">
        <v>120</v>
      </c>
      <c r="C37" s="16">
        <v>137247.70000000001</v>
      </c>
      <c r="D37" s="16">
        <v>24860.1</v>
      </c>
      <c r="E37" s="66">
        <f t="shared" si="0"/>
        <v>18.113309002628093</v>
      </c>
      <c r="F37" s="16">
        <v>16699</v>
      </c>
      <c r="G37" s="17">
        <f t="shared" si="1"/>
        <v>148.87178872986405</v>
      </c>
    </row>
    <row r="38" spans="1:7" ht="27.75" customHeight="1" x14ac:dyDescent="0.25">
      <c r="A38" s="9" t="s">
        <v>121</v>
      </c>
      <c r="B38" s="9" t="s">
        <v>122</v>
      </c>
      <c r="C38" s="13">
        <f>C39+C40</f>
        <v>351687.5</v>
      </c>
      <c r="D38" s="13">
        <f>D39+D40</f>
        <v>84537.5</v>
      </c>
      <c r="E38" s="65">
        <f t="shared" si="0"/>
        <v>24.037675493157991</v>
      </c>
      <c r="F38" s="13">
        <f>F39+F40</f>
        <v>79323.5</v>
      </c>
      <c r="G38" s="14">
        <f t="shared" si="1"/>
        <v>106.57308363851823</v>
      </c>
    </row>
    <row r="39" spans="1:7" outlineLevel="1" x14ac:dyDescent="0.25">
      <c r="A39" s="15" t="s">
        <v>123</v>
      </c>
      <c r="B39" s="15" t="s">
        <v>124</v>
      </c>
      <c r="C39" s="16">
        <v>323745.3</v>
      </c>
      <c r="D39" s="16">
        <v>75358.2</v>
      </c>
      <c r="E39" s="66">
        <f t="shared" si="0"/>
        <v>23.277002013619967</v>
      </c>
      <c r="F39" s="16">
        <v>75399.8</v>
      </c>
      <c r="G39" s="17">
        <f t="shared" si="1"/>
        <v>99.944827439860575</v>
      </c>
    </row>
    <row r="40" spans="1:7" ht="30" outlineLevel="1" x14ac:dyDescent="0.25">
      <c r="A40" s="15" t="s">
        <v>125</v>
      </c>
      <c r="B40" s="15" t="s">
        <v>126</v>
      </c>
      <c r="C40" s="16">
        <v>27942.2</v>
      </c>
      <c r="D40" s="16">
        <v>9179.2999999999993</v>
      </c>
      <c r="E40" s="66">
        <f t="shared" si="0"/>
        <v>32.85102819391458</v>
      </c>
      <c r="F40" s="16">
        <v>3923.7</v>
      </c>
      <c r="G40" s="17">
        <f t="shared" si="1"/>
        <v>233.9450008920152</v>
      </c>
    </row>
    <row r="41" spans="1:7" ht="25.5" customHeight="1" x14ac:dyDescent="0.25">
      <c r="A41" s="9" t="s">
        <v>127</v>
      </c>
      <c r="B41" s="9" t="s">
        <v>128</v>
      </c>
      <c r="C41" s="13">
        <f>C42+C43+C44</f>
        <v>12517.5</v>
      </c>
      <c r="D41" s="13">
        <f>D42+D43+D44</f>
        <v>582.1</v>
      </c>
      <c r="E41" s="65">
        <f t="shared" si="0"/>
        <v>4.6502895945676057</v>
      </c>
      <c r="F41" s="13">
        <f>F42+F43+F44</f>
        <v>927</v>
      </c>
      <c r="G41" s="14">
        <f t="shared" si="1"/>
        <v>62.793959007551251</v>
      </c>
    </row>
    <row r="42" spans="1:7" outlineLevel="1" x14ac:dyDescent="0.25">
      <c r="A42" s="15" t="s">
        <v>129</v>
      </c>
      <c r="B42" s="15" t="s">
        <v>130</v>
      </c>
      <c r="C42" s="16">
        <v>4163.8999999999996</v>
      </c>
      <c r="D42" s="16">
        <v>582.1</v>
      </c>
      <c r="E42" s="66">
        <f t="shared" si="0"/>
        <v>13.9796825091861</v>
      </c>
      <c r="F42" s="16">
        <v>927</v>
      </c>
      <c r="G42" s="17">
        <f t="shared" si="1"/>
        <v>62.793959007551251</v>
      </c>
    </row>
    <row r="43" spans="1:7" outlineLevel="1" x14ac:dyDescent="0.25">
      <c r="A43" s="15" t="s">
        <v>131</v>
      </c>
      <c r="B43" s="15" t="s">
        <v>132</v>
      </c>
      <c r="C43" s="16">
        <v>3203.6</v>
      </c>
      <c r="D43" s="16">
        <v>0</v>
      </c>
      <c r="E43" s="66">
        <f t="shared" si="0"/>
        <v>0</v>
      </c>
      <c r="F43" s="16">
        <v>0</v>
      </c>
      <c r="G43" s="17">
        <v>0</v>
      </c>
    </row>
    <row r="44" spans="1:7" ht="30" outlineLevel="1" x14ac:dyDescent="0.25">
      <c r="A44" s="15" t="s">
        <v>133</v>
      </c>
      <c r="B44" s="15" t="s">
        <v>134</v>
      </c>
      <c r="C44" s="16">
        <v>5150</v>
      </c>
      <c r="D44" s="16">
        <v>0</v>
      </c>
      <c r="E44" s="66">
        <f t="shared" si="0"/>
        <v>0</v>
      </c>
      <c r="F44" s="16">
        <v>0</v>
      </c>
      <c r="G44" s="17">
        <v>0</v>
      </c>
    </row>
    <row r="45" spans="1:7" ht="21" customHeight="1" x14ac:dyDescent="0.25">
      <c r="A45" s="9" t="s">
        <v>135</v>
      </c>
      <c r="B45" s="9" t="s">
        <v>136</v>
      </c>
      <c r="C45" s="13">
        <f>SUM(C46:C50)</f>
        <v>1042957.6000000001</v>
      </c>
      <c r="D45" s="13">
        <f>SUM(D46:D50)</f>
        <v>274077.89999999997</v>
      </c>
      <c r="E45" s="65">
        <f t="shared" si="0"/>
        <v>26.278911050650567</v>
      </c>
      <c r="F45" s="13">
        <f>SUM(F46:F50)</f>
        <v>198624.4</v>
      </c>
      <c r="G45" s="14">
        <f t="shared" si="1"/>
        <v>137.98803168190815</v>
      </c>
    </row>
    <row r="46" spans="1:7" outlineLevel="1" x14ac:dyDescent="0.25">
      <c r="A46" s="15" t="s">
        <v>137</v>
      </c>
      <c r="B46" s="15" t="s">
        <v>138</v>
      </c>
      <c r="C46" s="16">
        <v>9454</v>
      </c>
      <c r="D46" s="16">
        <v>2172.3000000000002</v>
      </c>
      <c r="E46" s="66">
        <f t="shared" si="0"/>
        <v>22.977575629363233</v>
      </c>
      <c r="F46" s="16">
        <v>1483.9</v>
      </c>
      <c r="G46" s="17">
        <f t="shared" si="1"/>
        <v>146.3912662578341</v>
      </c>
    </row>
    <row r="47" spans="1:7" outlineLevel="1" x14ac:dyDescent="0.25">
      <c r="A47" s="15" t="s">
        <v>139</v>
      </c>
      <c r="B47" s="15" t="s">
        <v>140</v>
      </c>
      <c r="C47" s="16">
        <v>86153.2</v>
      </c>
      <c r="D47" s="16">
        <v>12262.2</v>
      </c>
      <c r="E47" s="66">
        <f t="shared" si="0"/>
        <v>14.233017461916681</v>
      </c>
      <c r="F47" s="16">
        <v>16916.5</v>
      </c>
      <c r="G47" s="17">
        <f t="shared" si="1"/>
        <v>72.486625483994914</v>
      </c>
    </row>
    <row r="48" spans="1:7" outlineLevel="1" x14ac:dyDescent="0.25">
      <c r="A48" s="15" t="s">
        <v>141</v>
      </c>
      <c r="B48" s="15" t="s">
        <v>142</v>
      </c>
      <c r="C48" s="16">
        <v>633580.30000000005</v>
      </c>
      <c r="D48" s="16">
        <v>147857.29999999999</v>
      </c>
      <c r="E48" s="66">
        <f t="shared" si="0"/>
        <v>23.336789354088182</v>
      </c>
      <c r="F48" s="16">
        <v>139209.29999999999</v>
      </c>
      <c r="G48" s="17">
        <f t="shared" si="1"/>
        <v>106.21222863702353</v>
      </c>
    </row>
    <row r="49" spans="1:7" outlineLevel="1" x14ac:dyDescent="0.25">
      <c r="A49" s="15" t="s">
        <v>143</v>
      </c>
      <c r="B49" s="15" t="s">
        <v>144</v>
      </c>
      <c r="C49" s="16">
        <v>284946.8</v>
      </c>
      <c r="D49" s="16">
        <v>107885.8</v>
      </c>
      <c r="E49" s="66">
        <f t="shared" si="0"/>
        <v>37.861734190382208</v>
      </c>
      <c r="F49" s="16">
        <v>35695.599999999999</v>
      </c>
      <c r="G49" s="17">
        <f t="shared" si="1"/>
        <v>302.23837111576779</v>
      </c>
    </row>
    <row r="50" spans="1:7" ht="30" outlineLevel="1" x14ac:dyDescent="0.25">
      <c r="A50" s="15" t="s">
        <v>145</v>
      </c>
      <c r="B50" s="15" t="s">
        <v>146</v>
      </c>
      <c r="C50" s="16">
        <v>28823.3</v>
      </c>
      <c r="D50" s="16">
        <v>3900.3</v>
      </c>
      <c r="E50" s="66">
        <f t="shared" si="0"/>
        <v>13.53176076299383</v>
      </c>
      <c r="F50" s="16">
        <v>5319.1</v>
      </c>
      <c r="G50" s="17">
        <f t="shared" si="1"/>
        <v>73.326314602094328</v>
      </c>
    </row>
    <row r="51" spans="1:7" ht="27.75" customHeight="1" x14ac:dyDescent="0.25">
      <c r="A51" s="9" t="s">
        <v>147</v>
      </c>
      <c r="B51" s="10" t="s">
        <v>148</v>
      </c>
      <c r="C51" s="13">
        <f t="shared" ref="C51:F51" si="2">C52+C53</f>
        <v>153996.1</v>
      </c>
      <c r="D51" s="13">
        <f t="shared" si="2"/>
        <v>30053.8</v>
      </c>
      <c r="E51" s="65">
        <f t="shared" si="0"/>
        <v>19.515948780521065</v>
      </c>
      <c r="F51" s="13">
        <f t="shared" si="2"/>
        <v>20395.399999999998</v>
      </c>
      <c r="G51" s="14">
        <f t="shared" si="1"/>
        <v>147.35577630249958</v>
      </c>
    </row>
    <row r="52" spans="1:7" outlineLevel="1" x14ac:dyDescent="0.25">
      <c r="A52" s="15" t="s">
        <v>149</v>
      </c>
      <c r="B52" s="15" t="s">
        <v>150</v>
      </c>
      <c r="C52" s="16">
        <v>144603.9</v>
      </c>
      <c r="D52" s="16">
        <v>28888.2</v>
      </c>
      <c r="E52" s="66">
        <f t="shared" si="0"/>
        <v>19.97746948733748</v>
      </c>
      <c r="F52" s="16">
        <v>18846.599999999999</v>
      </c>
      <c r="G52" s="17">
        <f t="shared" si="1"/>
        <v>153.28069784470409</v>
      </c>
    </row>
    <row r="53" spans="1:7" ht="30" outlineLevel="1" x14ac:dyDescent="0.25">
      <c r="A53" s="15" t="s">
        <v>151</v>
      </c>
      <c r="B53" s="15" t="s">
        <v>152</v>
      </c>
      <c r="C53" s="16">
        <v>9392.2000000000007</v>
      </c>
      <c r="D53" s="16">
        <v>1165.5999999999999</v>
      </c>
      <c r="E53" s="66">
        <f t="shared" si="0"/>
        <v>12.410297906773703</v>
      </c>
      <c r="F53" s="16">
        <v>1548.8</v>
      </c>
      <c r="G53" s="17">
        <f t="shared" si="1"/>
        <v>75.258264462809905</v>
      </c>
    </row>
    <row r="54" spans="1:7" ht="22.5" customHeight="1" x14ac:dyDescent="0.25">
      <c r="A54" s="9" t="s">
        <v>153</v>
      </c>
      <c r="B54" s="10" t="s">
        <v>154</v>
      </c>
      <c r="C54" s="13">
        <f>C55+C56</f>
        <v>3015</v>
      </c>
      <c r="D54" s="13">
        <f>D55+D56</f>
        <v>433.1</v>
      </c>
      <c r="E54" s="65">
        <f t="shared" si="0"/>
        <v>14.364842454394694</v>
      </c>
      <c r="F54" s="13">
        <f>F55+F56</f>
        <v>100</v>
      </c>
      <c r="G54" s="14" t="s">
        <v>205</v>
      </c>
    </row>
    <row r="55" spans="1:7" outlineLevel="1" x14ac:dyDescent="0.25">
      <c r="A55" s="15" t="s">
        <v>155</v>
      </c>
      <c r="B55" s="15" t="s">
        <v>156</v>
      </c>
      <c r="C55" s="16">
        <v>3015</v>
      </c>
      <c r="D55" s="16">
        <v>433.1</v>
      </c>
      <c r="E55" s="66">
        <f t="shared" si="0"/>
        <v>14.364842454394694</v>
      </c>
      <c r="F55" s="16">
        <v>0</v>
      </c>
      <c r="G55" s="17">
        <v>0</v>
      </c>
    </row>
    <row r="56" spans="1:7" ht="30" outlineLevel="1" x14ac:dyDescent="0.25">
      <c r="A56" s="15" t="s">
        <v>157</v>
      </c>
      <c r="B56" s="15" t="s">
        <v>158</v>
      </c>
      <c r="C56" s="16">
        <v>0</v>
      </c>
      <c r="D56" s="16">
        <v>0</v>
      </c>
      <c r="E56" s="66">
        <v>0</v>
      </c>
      <c r="F56" s="16">
        <v>100</v>
      </c>
      <c r="G56" s="17">
        <f t="shared" si="1"/>
        <v>0</v>
      </c>
    </row>
    <row r="57" spans="1:7" ht="39" customHeight="1" x14ac:dyDescent="0.25">
      <c r="A57" s="9" t="s">
        <v>159</v>
      </c>
      <c r="B57" s="10" t="s">
        <v>160</v>
      </c>
      <c r="C57" s="13">
        <f>C58</f>
        <v>1000</v>
      </c>
      <c r="D57" s="13">
        <f>D58</f>
        <v>0</v>
      </c>
      <c r="E57" s="65">
        <f t="shared" si="0"/>
        <v>0</v>
      </c>
      <c r="F57" s="13">
        <f>F58</f>
        <v>0</v>
      </c>
      <c r="G57" s="14">
        <v>0</v>
      </c>
    </row>
    <row r="58" spans="1:7" ht="30" outlineLevel="1" x14ac:dyDescent="0.25">
      <c r="A58" s="15" t="s">
        <v>161</v>
      </c>
      <c r="B58" s="15" t="s">
        <v>162</v>
      </c>
      <c r="C58" s="16">
        <v>1000</v>
      </c>
      <c r="D58" s="16">
        <v>0</v>
      </c>
      <c r="E58" s="66">
        <f t="shared" si="0"/>
        <v>0</v>
      </c>
      <c r="F58" s="16">
        <v>0</v>
      </c>
      <c r="G58" s="17">
        <v>0</v>
      </c>
    </row>
    <row r="59" spans="1:7" ht="42.75" x14ac:dyDescent="0.25">
      <c r="A59" s="9" t="s">
        <v>163</v>
      </c>
      <c r="B59" s="10" t="s">
        <v>164</v>
      </c>
      <c r="C59" s="13">
        <f>C60</f>
        <v>162868.1</v>
      </c>
      <c r="D59" s="13">
        <f>D60</f>
        <v>39467.800000000003</v>
      </c>
      <c r="E59" s="65">
        <f t="shared" si="0"/>
        <v>24.232983622943966</v>
      </c>
      <c r="F59" s="13">
        <f>F60</f>
        <v>34774.1</v>
      </c>
      <c r="G59" s="14">
        <f t="shared" si="1"/>
        <v>113.4976893722627</v>
      </c>
    </row>
    <row r="60" spans="1:7" ht="60" outlineLevel="1" x14ac:dyDescent="0.25">
      <c r="A60" s="15" t="s">
        <v>165</v>
      </c>
      <c r="B60" s="15" t="s">
        <v>166</v>
      </c>
      <c r="C60" s="16">
        <v>162868.1</v>
      </c>
      <c r="D60" s="16">
        <v>39467.800000000003</v>
      </c>
      <c r="E60" s="66">
        <f t="shared" si="0"/>
        <v>24.232983622943966</v>
      </c>
      <c r="F60" s="16">
        <v>34774.1</v>
      </c>
      <c r="G60" s="17">
        <f t="shared" si="1"/>
        <v>113.4976893722627</v>
      </c>
    </row>
    <row r="61" spans="1:7" ht="12.75" customHeight="1" x14ac:dyDescent="0.25"/>
  </sheetData>
  <mergeCells count="4">
    <mergeCell ref="A2:G2"/>
    <mergeCell ref="A3:F3"/>
    <mergeCell ref="A4:F4"/>
    <mergeCell ref="A6:B6"/>
  </mergeCells>
  <pageMargins left="0.7" right="0.7" top="0.75" bottom="0.75" header="0.3" footer="0.3"/>
  <pageSetup paperSize="9" scale="6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topLeftCell="A7" workbookViewId="0">
      <selection activeCell="G15" sqref="G15"/>
    </sheetView>
  </sheetViews>
  <sheetFormatPr defaultRowHeight="15" x14ac:dyDescent="0.25"/>
  <cols>
    <col min="1" max="1" width="24" customWidth="1"/>
    <col min="2" max="2" width="21.28515625" customWidth="1"/>
    <col min="3" max="3" width="37.7109375" customWidth="1"/>
    <col min="4" max="7" width="17.7109375" customWidth="1"/>
    <col min="8" max="8" width="21" customWidth="1"/>
  </cols>
  <sheetData>
    <row r="1" spans="1:8" ht="15" customHeight="1" x14ac:dyDescent="0.25">
      <c r="A1" s="64" t="s">
        <v>210</v>
      </c>
      <c r="B1" s="64"/>
      <c r="C1" s="64"/>
      <c r="D1" s="64"/>
      <c r="E1" s="64"/>
      <c r="F1" s="64"/>
      <c r="G1" s="64"/>
      <c r="H1" s="64"/>
    </row>
    <row r="2" spans="1:8" ht="15" customHeight="1" x14ac:dyDescent="0.25">
      <c r="A2" s="64"/>
      <c r="B2" s="64"/>
      <c r="C2" s="64"/>
      <c r="D2" s="64"/>
      <c r="E2" s="64"/>
      <c r="F2" s="64"/>
      <c r="G2" s="64"/>
      <c r="H2" s="64"/>
    </row>
    <row r="3" spans="1:8" x14ac:dyDescent="0.25">
      <c r="A3" s="64"/>
      <c r="B3" s="64"/>
      <c r="C3" s="64"/>
      <c r="D3" s="64"/>
      <c r="E3" s="64"/>
      <c r="F3" s="64"/>
      <c r="G3" s="64"/>
      <c r="H3" s="64"/>
    </row>
    <row r="4" spans="1:8" ht="15.75" x14ac:dyDescent="0.25">
      <c r="A4" s="60"/>
      <c r="B4" s="60"/>
      <c r="C4" s="60"/>
      <c r="D4" s="60"/>
      <c r="E4" s="60"/>
      <c r="F4" s="60"/>
      <c r="G4" s="60"/>
      <c r="H4" s="60"/>
    </row>
    <row r="5" spans="1:8" ht="99.75" x14ac:dyDescent="0.25">
      <c r="A5" s="34" t="s">
        <v>0</v>
      </c>
      <c r="B5" s="34" t="s">
        <v>174</v>
      </c>
      <c r="C5" s="34" t="s">
        <v>175</v>
      </c>
      <c r="D5" s="34" t="s">
        <v>206</v>
      </c>
      <c r="E5" s="34" t="s">
        <v>208</v>
      </c>
      <c r="F5" s="34" t="s">
        <v>209</v>
      </c>
      <c r="G5" s="34" t="s">
        <v>207</v>
      </c>
      <c r="H5" s="34" t="s">
        <v>176</v>
      </c>
    </row>
    <row r="6" spans="1:8" ht="30" customHeight="1" x14ac:dyDescent="0.25">
      <c r="A6" s="61" t="s">
        <v>195</v>
      </c>
      <c r="B6" s="62"/>
      <c r="C6" s="63"/>
      <c r="D6" s="40">
        <f>D7+D10</f>
        <v>82800</v>
      </c>
      <c r="E6" s="40">
        <f t="shared" ref="E6:F6" si="0">E7+E10</f>
        <v>73892.5</v>
      </c>
      <c r="F6" s="40">
        <f>E6/D6*100</f>
        <v>89.242149758454104</v>
      </c>
      <c r="G6" s="40">
        <f>G7+G10+G13</f>
        <v>-209299.29999999981</v>
      </c>
      <c r="H6" s="42">
        <f>E6/G6*100</f>
        <v>-35.304704793565996</v>
      </c>
    </row>
    <row r="7" spans="1:8" ht="28.5" x14ac:dyDescent="0.25">
      <c r="A7" s="34" t="s">
        <v>177</v>
      </c>
      <c r="B7" s="34">
        <v>861</v>
      </c>
      <c r="C7" s="34" t="s">
        <v>178</v>
      </c>
      <c r="D7" s="35">
        <f>D8+D9</f>
        <v>0</v>
      </c>
      <c r="E7" s="35">
        <f t="shared" ref="E7:F7" si="1">E8+E9</f>
        <v>0</v>
      </c>
      <c r="F7" s="40">
        <v>0</v>
      </c>
      <c r="G7" s="35">
        <f>G8+G9</f>
        <v>0</v>
      </c>
      <c r="H7" s="41">
        <v>0</v>
      </c>
    </row>
    <row r="8" spans="1:8" ht="45" x14ac:dyDescent="0.25">
      <c r="A8" s="36" t="s">
        <v>179</v>
      </c>
      <c r="B8" s="36">
        <v>861</v>
      </c>
      <c r="C8" s="37" t="s">
        <v>180</v>
      </c>
      <c r="D8" s="38">
        <v>30000</v>
      </c>
      <c r="E8" s="38">
        <v>0</v>
      </c>
      <c r="F8" s="67">
        <f t="shared" ref="F7:F16" si="2">E8/D8*100</f>
        <v>0</v>
      </c>
      <c r="G8" s="38">
        <v>0</v>
      </c>
      <c r="H8" s="68">
        <v>0</v>
      </c>
    </row>
    <row r="9" spans="1:8" ht="45" x14ac:dyDescent="0.25">
      <c r="A9" s="36" t="s">
        <v>181</v>
      </c>
      <c r="B9" s="36">
        <v>861</v>
      </c>
      <c r="C9" s="37" t="s">
        <v>182</v>
      </c>
      <c r="D9" s="38">
        <v>-30000</v>
      </c>
      <c r="E9" s="38">
        <v>0</v>
      </c>
      <c r="F9" s="67">
        <f t="shared" si="2"/>
        <v>0</v>
      </c>
      <c r="G9" s="38">
        <v>0</v>
      </c>
      <c r="H9" s="68">
        <v>0</v>
      </c>
    </row>
    <row r="10" spans="1:8" ht="28.5" x14ac:dyDescent="0.25">
      <c r="A10" s="34" t="s">
        <v>183</v>
      </c>
      <c r="B10" s="34">
        <v>861</v>
      </c>
      <c r="C10" s="39" t="s">
        <v>184</v>
      </c>
      <c r="D10" s="35">
        <f>D11+D12</f>
        <v>82800</v>
      </c>
      <c r="E10" s="35">
        <f t="shared" ref="E10:F10" si="3">E11+E12</f>
        <v>73892.5</v>
      </c>
      <c r="F10" s="40">
        <f t="shared" si="2"/>
        <v>89.242149758454104</v>
      </c>
      <c r="G10" s="35">
        <f>G11+G12</f>
        <v>-199099.29999999981</v>
      </c>
      <c r="H10" s="42">
        <f t="shared" ref="H7:H16" si="4">E10/G10*100</f>
        <v>-37.11339015255205</v>
      </c>
    </row>
    <row r="11" spans="1:8" ht="30" x14ac:dyDescent="0.25">
      <c r="A11" s="36" t="s">
        <v>185</v>
      </c>
      <c r="B11" s="36">
        <v>861</v>
      </c>
      <c r="C11" s="37" t="s">
        <v>167</v>
      </c>
      <c r="D11" s="38">
        <v>-7736706.2999999998</v>
      </c>
      <c r="E11" s="38">
        <v>-1753339.8</v>
      </c>
      <c r="F11" s="67">
        <f t="shared" si="2"/>
        <v>22.662612900272563</v>
      </c>
      <c r="G11" s="38">
        <v>-1398694.4</v>
      </c>
      <c r="H11" s="68">
        <f t="shared" si="4"/>
        <v>125.35546006332766</v>
      </c>
    </row>
    <row r="12" spans="1:8" ht="30" x14ac:dyDescent="0.25">
      <c r="A12" s="36" t="s">
        <v>186</v>
      </c>
      <c r="B12" s="36">
        <v>861</v>
      </c>
      <c r="C12" s="37" t="s">
        <v>168</v>
      </c>
      <c r="D12" s="38">
        <v>7819506.2999999998</v>
      </c>
      <c r="E12" s="38">
        <v>1827232.3</v>
      </c>
      <c r="F12" s="67">
        <f t="shared" si="2"/>
        <v>23.367617211332128</v>
      </c>
      <c r="G12" s="38">
        <v>1199595.1000000001</v>
      </c>
      <c r="H12" s="68">
        <f t="shared" si="4"/>
        <v>152.32075389437651</v>
      </c>
    </row>
    <row r="13" spans="1:8" ht="42.75" x14ac:dyDescent="0.25">
      <c r="A13" s="34" t="s">
        <v>187</v>
      </c>
      <c r="B13" s="34">
        <v>861</v>
      </c>
      <c r="C13" s="39" t="s">
        <v>188</v>
      </c>
      <c r="D13" s="35">
        <v>0</v>
      </c>
      <c r="E13" s="35">
        <v>-9082</v>
      </c>
      <c r="F13" s="40">
        <v>0</v>
      </c>
      <c r="G13" s="35">
        <v>-10200</v>
      </c>
      <c r="H13" s="41">
        <f t="shared" si="4"/>
        <v>89.039215686274503</v>
      </c>
    </row>
    <row r="14" spans="1:8" ht="42.75" x14ac:dyDescent="0.25">
      <c r="A14" s="34" t="s">
        <v>189</v>
      </c>
      <c r="B14" s="34">
        <v>861</v>
      </c>
      <c r="C14" s="39" t="s">
        <v>190</v>
      </c>
      <c r="D14" s="35">
        <v>0</v>
      </c>
      <c r="E14" s="35">
        <v>-9082</v>
      </c>
      <c r="F14" s="40">
        <v>0</v>
      </c>
      <c r="G14" s="35">
        <v>-10200</v>
      </c>
      <c r="H14" s="41">
        <f t="shared" si="4"/>
        <v>89.039215686274503</v>
      </c>
    </row>
    <row r="15" spans="1:8" ht="75" x14ac:dyDescent="0.25">
      <c r="A15" s="36" t="s">
        <v>191</v>
      </c>
      <c r="B15" s="36">
        <v>861</v>
      </c>
      <c r="C15" s="37" t="s">
        <v>192</v>
      </c>
      <c r="D15" s="38">
        <v>-111000</v>
      </c>
      <c r="E15" s="38">
        <v>-13052</v>
      </c>
      <c r="F15" s="67">
        <f t="shared" si="2"/>
        <v>11.758558558558558</v>
      </c>
      <c r="G15" s="38">
        <v>-10200</v>
      </c>
      <c r="H15" s="68">
        <f t="shared" si="4"/>
        <v>127.96078431372548</v>
      </c>
    </row>
    <row r="16" spans="1:8" ht="90" x14ac:dyDescent="0.25">
      <c r="A16" s="36" t="s">
        <v>193</v>
      </c>
      <c r="B16" s="36">
        <v>861</v>
      </c>
      <c r="C16" s="37" t="s">
        <v>194</v>
      </c>
      <c r="D16" s="38">
        <v>111000</v>
      </c>
      <c r="E16" s="38">
        <v>3970</v>
      </c>
      <c r="F16" s="67">
        <f t="shared" si="2"/>
        <v>3.5765765765765769</v>
      </c>
      <c r="G16" s="38">
        <v>0</v>
      </c>
      <c r="H16" s="68">
        <v>0</v>
      </c>
    </row>
  </sheetData>
  <mergeCells count="3">
    <mergeCell ref="A4:H4"/>
    <mergeCell ref="A6:C6"/>
    <mergeCell ref="A1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 фин-ния дефицита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2023-05-17T09:08:19Z</dcterms:modified>
</cp:coreProperties>
</file>