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октября 2023\"/>
    </mc:Choice>
  </mc:AlternateContent>
  <bookViews>
    <workbookView xWindow="0" yWindow="0" windowWidth="18975" windowHeight="11610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Расходы!$A$14</definedName>
    <definedName name="FIO" localSheetId="1">Расходы!#REF!</definedName>
    <definedName name="LAST_CELL" localSheetId="1">Расходы!#REF!</definedName>
    <definedName name="SIGN" localSheetId="1">Расходы!$A$14:$G$15</definedName>
  </definedNames>
  <calcPr calcId="152511"/>
</workbook>
</file>

<file path=xl/calcChain.xml><?xml version="1.0" encoding="utf-8"?>
<calcChain xmlns="http://schemas.openxmlformats.org/spreadsheetml/2006/main">
  <c r="D5" i="2" l="1"/>
  <c r="D4" i="2" s="1"/>
  <c r="F5" i="2"/>
  <c r="F4" i="2" s="1"/>
  <c r="D18" i="1" l="1"/>
  <c r="G20" i="1" l="1"/>
  <c r="G46" i="1"/>
  <c r="G57" i="1"/>
  <c r="E58" i="1"/>
  <c r="D29" i="2" l="1"/>
  <c r="H10" i="3" l="1"/>
  <c r="H11" i="3"/>
  <c r="F7" i="3"/>
  <c r="F8" i="3"/>
  <c r="F10" i="3"/>
  <c r="F11" i="3"/>
  <c r="E9" i="3"/>
  <c r="E6" i="3"/>
  <c r="G9" i="1"/>
  <c r="G11" i="1"/>
  <c r="G14" i="1"/>
  <c r="G16" i="1"/>
  <c r="G17" i="1"/>
  <c r="G19" i="1"/>
  <c r="G21" i="1"/>
  <c r="G24" i="1"/>
  <c r="G25" i="1"/>
  <c r="G26" i="1"/>
  <c r="G28" i="1"/>
  <c r="G29" i="1"/>
  <c r="G30" i="1"/>
  <c r="G33" i="1"/>
  <c r="G35" i="1"/>
  <c r="G36" i="1"/>
  <c r="G37" i="1"/>
  <c r="G38" i="1"/>
  <c r="G39" i="1"/>
  <c r="G41" i="1"/>
  <c r="G42" i="1"/>
  <c r="G44" i="1"/>
  <c r="G48" i="1"/>
  <c r="G49" i="1"/>
  <c r="G50" i="1"/>
  <c r="G51" i="1"/>
  <c r="G52" i="1"/>
  <c r="G54" i="1"/>
  <c r="G55" i="1"/>
  <c r="G58" i="1"/>
  <c r="E20" i="1"/>
  <c r="E19" i="1"/>
  <c r="E30" i="1"/>
  <c r="E28" i="1"/>
  <c r="E23" i="1"/>
  <c r="E25" i="1"/>
  <c r="E26" i="1"/>
  <c r="D22" i="1"/>
  <c r="C22" i="1"/>
  <c r="F22" i="1"/>
  <c r="E9" i="1"/>
  <c r="E10" i="1"/>
  <c r="E11" i="1"/>
  <c r="E12" i="1"/>
  <c r="E13" i="1"/>
  <c r="E14" i="1"/>
  <c r="E16" i="1"/>
  <c r="E17" i="1"/>
  <c r="E21" i="1"/>
  <c r="E29" i="1"/>
  <c r="E32" i="1"/>
  <c r="E33" i="1"/>
  <c r="E35" i="1"/>
  <c r="E36" i="1"/>
  <c r="E37" i="1"/>
  <c r="E38" i="1"/>
  <c r="E39" i="1"/>
  <c r="E41" i="1"/>
  <c r="E42" i="1"/>
  <c r="E44" i="1"/>
  <c r="E45" i="1"/>
  <c r="E46" i="1"/>
  <c r="E48" i="1"/>
  <c r="E49" i="1"/>
  <c r="E50" i="1"/>
  <c r="E51" i="1"/>
  <c r="E52" i="1"/>
  <c r="E54" i="1"/>
  <c r="E55" i="1"/>
  <c r="E57" i="1"/>
  <c r="E60" i="1"/>
  <c r="D59" i="1"/>
  <c r="D56" i="1"/>
  <c r="D53" i="1"/>
  <c r="D47" i="1"/>
  <c r="D43" i="1"/>
  <c r="D40" i="1"/>
  <c r="D34" i="1"/>
  <c r="D31" i="1"/>
  <c r="D27" i="1"/>
  <c r="D15" i="1"/>
  <c r="D8" i="1"/>
  <c r="G22" i="1" l="1"/>
  <c r="E22" i="1"/>
  <c r="E16" i="3"/>
  <c r="D7" i="1"/>
  <c r="D30" i="2"/>
  <c r="D6" i="2"/>
  <c r="G9" i="3" l="1"/>
  <c r="D9" i="3"/>
  <c r="F9" i="3" s="1"/>
  <c r="G6" i="3"/>
  <c r="D6" i="3"/>
  <c r="G16" i="3" l="1"/>
  <c r="H16" i="3" s="1"/>
  <c r="H9" i="3"/>
  <c r="F16" i="3"/>
  <c r="D16" i="3"/>
  <c r="E22" i="2" l="1"/>
  <c r="G35" i="2" l="1"/>
  <c r="E35" i="2"/>
  <c r="E34" i="2"/>
  <c r="G33" i="2"/>
  <c r="E33" i="2"/>
  <c r="G32" i="2"/>
  <c r="E32" i="2"/>
  <c r="G31" i="2"/>
  <c r="E31" i="2"/>
  <c r="F30" i="2"/>
  <c r="C30" i="2"/>
  <c r="F29" i="2"/>
  <c r="G29" i="2" s="1"/>
  <c r="C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F20" i="2"/>
  <c r="D20" i="2"/>
  <c r="C20" i="2"/>
  <c r="G18" i="2"/>
  <c r="E18" i="2"/>
  <c r="G17" i="2"/>
  <c r="E17" i="2"/>
  <c r="G16" i="2"/>
  <c r="E16" i="2"/>
  <c r="F15" i="2"/>
  <c r="D15" i="2"/>
  <c r="C15" i="2"/>
  <c r="G14" i="2"/>
  <c r="E14" i="2"/>
  <c r="G13" i="2"/>
  <c r="E13" i="2"/>
  <c r="E11" i="2"/>
  <c r="F10" i="2"/>
  <c r="D10" i="2"/>
  <c r="C10" i="2"/>
  <c r="G9" i="2"/>
  <c r="E9" i="2"/>
  <c r="F8" i="2"/>
  <c r="D8" i="2"/>
  <c r="C8" i="2"/>
  <c r="G7" i="2"/>
  <c r="E7" i="2"/>
  <c r="F6" i="2"/>
  <c r="C6" i="2"/>
  <c r="C5" i="2" l="1"/>
  <c r="C4" i="2" s="1"/>
  <c r="G10" i="2"/>
  <c r="E8" i="2"/>
  <c r="G20" i="2"/>
  <c r="E30" i="2"/>
  <c r="G8" i="2"/>
  <c r="E15" i="2"/>
  <c r="E29" i="2"/>
  <c r="E6" i="2"/>
  <c r="G15" i="2"/>
  <c r="E20" i="2"/>
  <c r="G30" i="2"/>
  <c r="G6" i="2"/>
  <c r="E10" i="2"/>
  <c r="E4" i="2" l="1"/>
  <c r="G4" i="2"/>
  <c r="E5" i="2"/>
  <c r="G5" i="2"/>
  <c r="F31" i="1" l="1"/>
  <c r="G31" i="1" s="1"/>
  <c r="C31" i="1"/>
  <c r="E31" i="1" s="1"/>
  <c r="C59" i="1"/>
  <c r="E59" i="1" s="1"/>
  <c r="F56" i="1"/>
  <c r="G56" i="1" s="1"/>
  <c r="C56" i="1"/>
  <c r="E56" i="1" s="1"/>
  <c r="F53" i="1"/>
  <c r="G53" i="1" s="1"/>
  <c r="C53" i="1"/>
  <c r="E53" i="1" s="1"/>
  <c r="F47" i="1"/>
  <c r="G47" i="1" s="1"/>
  <c r="C47" i="1"/>
  <c r="E47" i="1" s="1"/>
  <c r="F43" i="1"/>
  <c r="G43" i="1" s="1"/>
  <c r="C43" i="1"/>
  <c r="E43" i="1" s="1"/>
  <c r="F40" i="1"/>
  <c r="G40" i="1" s="1"/>
  <c r="C40" i="1"/>
  <c r="E40" i="1" s="1"/>
  <c r="F34" i="1"/>
  <c r="G34" i="1" s="1"/>
  <c r="C34" i="1"/>
  <c r="E34" i="1" s="1"/>
  <c r="F27" i="1"/>
  <c r="G27" i="1" s="1"/>
  <c r="C27" i="1"/>
  <c r="E27" i="1" s="1"/>
  <c r="F18" i="1"/>
  <c r="G18" i="1" s="1"/>
  <c r="C18" i="1"/>
  <c r="E18" i="1" s="1"/>
  <c r="F15" i="1"/>
  <c r="G15" i="1" s="1"/>
  <c r="C15" i="1"/>
  <c r="E15" i="1" s="1"/>
  <c r="F8" i="1"/>
  <c r="G8" i="1" s="1"/>
  <c r="C8" i="1"/>
  <c r="E8" i="1" s="1"/>
  <c r="C7" i="1" l="1"/>
  <c r="E7" i="1" s="1"/>
  <c r="F7" i="1"/>
  <c r="G7" i="1" s="1"/>
</calcChain>
</file>

<file path=xl/sharedStrings.xml><?xml version="1.0" encoding="utf-8"?>
<sst xmlns="http://schemas.openxmlformats.org/spreadsheetml/2006/main" count="222" uniqueCount="216">
  <si>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</si>
  <si>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</si>
  <si>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</si>
  <si>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</si>
  <si>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</si>
  <si>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</si>
  <si>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</si>
  <si>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</si>
  <si>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Мобилизационная подготовка экономики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</si>
  <si>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</si>
  <si>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</si>
  <si>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</si>
  <si>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</si>
  <si>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</si>
  <si>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</si>
  <si>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</si>
  <si>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</si>
  <si>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</si>
  <si>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</si>
  <si>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</si>
  <si>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</si>
  <si>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</si>
  <si>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</si>
  <si>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</si>
  <si>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</si>
  <si>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</si>
  <si>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</si>
  <si>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</si>
  <si>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</si>
  <si>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</si>
  <si>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</si>
  <si>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</si>
  <si>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</si>
  <si>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</si>
  <si>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</si>
  <si>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</si>
  <si>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</si>
  <si>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</si>
  <si>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</si>
  <si>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</si>
  <si>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внутреннего долга</t>
  </si>
  <si>
    <t>Темпы роста
к соответствующему периоду прошлого года, %</t>
  </si>
  <si>
    <t>Код</t>
  </si>
  <si>
    <t>Наименование разделов, подразделов</t>
  </si>
  <si>
    <t>0100</t>
  </si>
  <si>
    <t>Расходы бюджета - всего</t>
  </si>
  <si>
    <t>Общегосударсвенные расходы</t>
  </si>
  <si>
    <t>0104</t>
  </si>
  <si>
    <t>0105</t>
  </si>
  <si>
    <t>0106</t>
  </si>
  <si>
    <t>0107</t>
  </si>
  <si>
    <t>0111</t>
  </si>
  <si>
    <t>0113</t>
  </si>
  <si>
    <t>0200</t>
  </si>
  <si>
    <t>Национальная оборона</t>
  </si>
  <si>
    <t>0300</t>
  </si>
  <si>
    <t>Национальная безопасность</t>
  </si>
  <si>
    <t>0203</t>
  </si>
  <si>
    <t>0204</t>
  </si>
  <si>
    <t>0304</t>
  </si>
  <si>
    <t>0310</t>
  </si>
  <si>
    <t>0314</t>
  </si>
  <si>
    <t>0400</t>
  </si>
  <si>
    <t>Национальная экономика</t>
  </si>
  <si>
    <t>Жилищно-коммунальное хозяйство</t>
  </si>
  <si>
    <t>0405</t>
  </si>
  <si>
    <t>0408</t>
  </si>
  <si>
    <t>0409</t>
  </si>
  <si>
    <t>0412</t>
  </si>
  <si>
    <t>0501</t>
  </si>
  <si>
    <t>0502</t>
  </si>
  <si>
    <t>0503</t>
  </si>
  <si>
    <t>0600</t>
  </si>
  <si>
    <t>Охана окружающей среды</t>
  </si>
  <si>
    <t>0603</t>
  </si>
  <si>
    <t>0605</t>
  </si>
  <si>
    <t>0700</t>
  </si>
  <si>
    <t>Образование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</si>
  <si>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</si>
  <si>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</si>
  <si>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</si>
  <si>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</si>
  <si>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</si>
  <si>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</si>
  <si>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</si>
  <si>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</si>
  <si>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</si>
  <si>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0901</t>
  </si>
  <si>
    <t>0902</t>
  </si>
  <si>
    <t>0909</t>
  </si>
  <si>
    <t>1000</t>
  </si>
  <si>
    <t>1001</t>
  </si>
  <si>
    <t>1002</t>
  </si>
  <si>
    <t>1003</t>
  </si>
  <si>
    <t>1004</t>
  </si>
  <si>
    <t>1006</t>
  </si>
  <si>
    <t>Культура, кинематография</t>
  </si>
  <si>
    <t>Здравоохранение</t>
  </si>
  <si>
    <t>Социальная политика</t>
  </si>
  <si>
    <t>1100</t>
  </si>
  <si>
    <t>1102</t>
  </si>
  <si>
    <t>1105</t>
  </si>
  <si>
    <t>1200</t>
  </si>
  <si>
    <t>1202</t>
  </si>
  <si>
    <t>1204</t>
  </si>
  <si>
    <t>1300</t>
  </si>
  <si>
    <t>1301</t>
  </si>
  <si>
    <t>Физическая культура и спорт</t>
  </si>
  <si>
    <t>Средства массовой информации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</si>
  <si>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</si>
  <si>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</si>
  <si>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</si>
  <si>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</si>
  <si>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</si>
  <si>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</si>
  <si>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</si>
  <si>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</si>
  <si>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</si>
  <si>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</si>
  <si>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</si>
  <si>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</si>
  <si>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</si>
  <si>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</si>
  <si>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</si>
  <si>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</si>
  <si>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</si>
  <si>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</si>
  <si>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</si>
  <si>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</si>
  <si>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</si>
  <si>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</si>
  <si>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</si>
  <si>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</si>
  <si>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</si>
  <si>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</si>
  <si>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</si>
  <si>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</si>
  <si>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</si>
  <si>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</si>
  <si>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</si>
  <si>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</si>
  <si>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</si>
  <si>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</si>
  <si>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</si>
  <si>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</si>
  <si>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</si>
  <si>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</si>
  <si>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</si>
  <si>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</si>
  <si>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</si>
  <si>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</si>
  <si>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</si>
  <si>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</si>
  <si>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</si>
  <si>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</si>
  <si>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</si>
  <si>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</si>
  <si>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</si>
  <si>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</si>
  <si>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</si>
  <si>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</si>
  <si>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</si>
  <si>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</si>
  <si>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</si>
  <si>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</si>
  <si>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</si>
  <si>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</si>
  <si>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</si>
  <si>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</si>
  <si>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бюджета, всего</t>
  </si>
  <si>
    <t>Доходы от продажи материальных 
и нематериальных активов</t>
  </si>
  <si>
    <t>Дотации бюджетам субъектов Российской Федерации 
и муниципальных образований</t>
  </si>
  <si>
    <t>Субвенции бюджетам субъектов Российской Федерации 
и муниципальных образований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</si>
  <si>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</si>
  <si>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</si>
  <si>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
с применением патентной системы налогообложения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</si>
  <si>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</si>
  <si>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</si>
  <si>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</si>
  <si>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</si>
  <si>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</si>
  <si>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</si>
  <si>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</si>
  <si>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</si>
  <si>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</si>
  <si>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</si>
  <si>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</si>
  <si>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</si>
  <si>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</si>
  <si>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</si>
  <si>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</si>
  <si>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</si>
  <si>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</si>
  <si>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</si>
  <si>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</si>
  <si>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</si>
  <si>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</si>
  <si>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</si>
  <si>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</si>
  <si>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</si>
  <si>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Бюджетные назначения на 2023 г., тыс. руб.</t>
  </si>
  <si>
    <t>Бюджетные назначения на 2023 г., тыс.руб.</t>
  </si>
  <si>
    <t>2.02.08.00.0.00.0.000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</si>
  <si>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</si>
  <si>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БЮДЖЕТНЫЕ АССИГНОВАНИЯ ПО ИСТОЧНИКАМ ДЕФИЦИТА КОНСОЛИДИРОВАННОГО БЮДЖЕТА БЕЛГОРОДСКОГО РАЙОНА ЗА ПЕРВОЕ ПОЛУГОДИЕ 2023 ГОДА В СРАВНЕНИИ С СООТВЕТСТВУЮЩИМ ПЕРИОДОМ ПРОШЛОГО ГОДА</t>
  </si>
  <si>
    <t>Сведения об исполнении доходов консолидированного бюджета Белгородского района за девять месяцев 2023 года в сравнении с запланированными значениями на соответствующий финансовый год и с соответствующим периодом прошлого года</t>
  </si>
  <si>
    <t>Фактическое исполнение по состоянию на 01.10.2023 г., тыс. руб.</t>
  </si>
  <si>
    <t>% исполнения по состоянию на 01.10.2023 г.</t>
  </si>
  <si>
    <t>Фактическое исполнение по состоянию на 01.10.2022 г., тыс.руб.</t>
  </si>
  <si>
    <t>Cведения об исполнении консолидированного бюджета Белгородского района по разделам и подразделам классификации расходов бюджета за девять месяцев 2023 года в сравнении с запланированными значениями на соответствующий финансовый год и с соответствующим периодом прошлого года</t>
  </si>
  <si>
    <t>Фактическое исполнение по состоянию на 01.10.2022 г., тыс. руб.</t>
  </si>
  <si>
    <t>Фактическое исполнения по состоянию на 01.10.2022 г., тыс.руб.</t>
  </si>
  <si>
    <t>% исполнения годового плана по состоянию на 01.10.2023 г.</t>
  </si>
  <si>
    <t>Фактическое исполнение по состоянию на 01.10.2023 г., тыс.руб.</t>
  </si>
  <si>
    <t>в 5,4 раза</t>
  </si>
  <si>
    <t>в 5,3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</si>
</sst>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"/>
    <numFmt numFmtId="165" formatCode="#,##0.0"/>
    <numFmt numFmtId="166" formatCode="0.0"/>
    <numFmt numFmtId="167" formatCode="#,##0.0_ ;[Red]\-#,##0.0\ "/>
  </numFmts>
  <fonts count="14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166" fontId="2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0" fontId="7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6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0" fillId="2" borderId="0" xfId="0" applyFill="1"/>
    <xf numFmtId="49" fontId="0" fillId="2" borderId="0" xfId="0" applyNumberFormat="1" applyFill="1"/>
    <xf numFmtId="0" fontId="5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D29" sqref="D29"/>
    </sheetView>
  </sheetViews>
  <sheetFormatPr defaultRowHeight="12.75" x14ac:dyDescent="0.2"/>
  <cols>
    <col min="1" max="1" width="21" customWidth="1"/>
    <col min="2" max="2" width="45.42578125" style="25" customWidth="1"/>
    <col min="3" max="3" width="18.28515625" style="26" customWidth="1"/>
    <col min="4" max="4" width="16.42578125" style="26" customWidth="1"/>
    <col min="5" max="5" width="17.7109375" customWidth="1"/>
    <col min="6" max="6" width="17" customWidth="1"/>
    <col min="7" max="7" width="20.28515625" customWidth="1"/>
  </cols>
  <sheetData>
    <row r="1" spans="1:9" ht="70.5" customHeight="1" x14ac:dyDescent="0.2">
      <c r="A1" s="63" t="s">
        <v>205</v>
      </c>
      <c r="B1" s="63"/>
      <c r="C1" s="63"/>
      <c r="D1" s="63"/>
      <c r="E1" s="63"/>
      <c r="F1" s="63"/>
      <c r="G1" s="63"/>
    </row>
    <row r="2" spans="1:9" ht="15.75" x14ac:dyDescent="0.2">
      <c r="A2" s="20"/>
      <c r="B2" s="20"/>
      <c r="C2" s="21"/>
      <c r="D2" s="21"/>
      <c r="E2" s="20"/>
      <c r="F2" s="20"/>
      <c r="G2" s="22"/>
    </row>
    <row r="3" spans="1:9" ht="90.75" customHeight="1" x14ac:dyDescent="0.2">
      <c r="A3" s="28" t="s">
        <v>109</v>
      </c>
      <c r="B3" s="28" t="s">
        <v>110</v>
      </c>
      <c r="C3" s="6" t="s">
        <v>200</v>
      </c>
      <c r="D3" s="6" t="s">
        <v>206</v>
      </c>
      <c r="E3" s="7" t="s">
        <v>207</v>
      </c>
      <c r="F3" s="8" t="s">
        <v>208</v>
      </c>
      <c r="G3" s="9" t="s">
        <v>41</v>
      </c>
    </row>
    <row r="4" spans="1:9" ht="24.75" customHeight="1" x14ac:dyDescent="0.2">
      <c r="A4" s="64" t="s">
        <v>169</v>
      </c>
      <c r="B4" s="65"/>
      <c r="C4" s="35">
        <f>C5+C29</f>
        <v>8234924.2000000002</v>
      </c>
      <c r="D4" s="35">
        <f>D5+D29</f>
        <v>5530669</v>
      </c>
      <c r="E4" s="36">
        <f>D4/C4*100</f>
        <v>67.161140353908777</v>
      </c>
      <c r="F4" s="35">
        <f>F5+F29</f>
        <v>5501016.0999999996</v>
      </c>
      <c r="G4" s="37">
        <f>D4/F4*100</f>
        <v>100.53904405042553</v>
      </c>
    </row>
    <row r="5" spans="1:9" ht="28.5" x14ac:dyDescent="0.2">
      <c r="A5" s="28" t="s">
        <v>111</v>
      </c>
      <c r="B5" s="28" t="s">
        <v>112</v>
      </c>
      <c r="C5" s="61">
        <f t="shared" ref="C5" si="0">C6+C8+C10+C18+C20+C24+C25+C26+C27+C28+C15+C19</f>
        <v>2532691</v>
      </c>
      <c r="D5" s="61">
        <f>D6+D8+D10+D18+D20+D24+D25+D26+D27+D28+D15+D19</f>
        <v>1588637.7</v>
      </c>
      <c r="E5" s="59">
        <f>D5/C5*100</f>
        <v>62.725287056336519</v>
      </c>
      <c r="F5" s="61">
        <f>F6+F8+F10+F18+F20+F24+F25+F26+F27+F28+F15+F19</f>
        <v>1592842.9000000001</v>
      </c>
      <c r="G5" s="59">
        <f>D5/F5*100</f>
        <v>99.735994051893002</v>
      </c>
      <c r="H5" s="23"/>
      <c r="I5" s="24"/>
    </row>
    <row r="6" spans="1:9" ht="28.5" x14ac:dyDescent="0.2">
      <c r="A6" s="28" t="s">
        <v>113</v>
      </c>
      <c r="B6" s="28" t="s">
        <v>114</v>
      </c>
      <c r="C6" s="29">
        <f>C7</f>
        <v>1445174</v>
      </c>
      <c r="D6" s="55">
        <f>D7</f>
        <v>1040336.8</v>
      </c>
      <c r="E6" s="59">
        <f t="shared" ref="E6:E35" si="1">D6/C6*100</f>
        <v>71.986957971842841</v>
      </c>
      <c r="F6" s="61">
        <f>F7</f>
        <v>1058883.3</v>
      </c>
      <c r="G6" s="59">
        <f t="shared" ref="G6:G10" si="2">D6/F6*100</f>
        <v>98.248484984133754</v>
      </c>
      <c r="H6" s="23"/>
    </row>
    <row r="7" spans="1:9" ht="15" x14ac:dyDescent="0.2">
      <c r="A7" s="30" t="s">
        <v>115</v>
      </c>
      <c r="B7" s="30" t="s">
        <v>116</v>
      </c>
      <c r="C7" s="31">
        <v>1445174</v>
      </c>
      <c r="D7" s="31">
        <v>1040336.8</v>
      </c>
      <c r="E7" s="60">
        <f t="shared" si="1"/>
        <v>71.986957971842841</v>
      </c>
      <c r="F7" s="31">
        <v>1058883.3</v>
      </c>
      <c r="G7" s="60">
        <f t="shared" si="2"/>
        <v>98.248484984133754</v>
      </c>
      <c r="H7" s="23"/>
    </row>
    <row r="8" spans="1:9" ht="42.75" x14ac:dyDescent="0.2">
      <c r="A8" s="28" t="s">
        <v>117</v>
      </c>
      <c r="B8" s="28" t="s">
        <v>118</v>
      </c>
      <c r="C8" s="29">
        <f>C9</f>
        <v>92709</v>
      </c>
      <c r="D8" s="55">
        <f>D9</f>
        <v>78052.100000000006</v>
      </c>
      <c r="E8" s="59">
        <f t="shared" si="1"/>
        <v>84.19042379919965</v>
      </c>
      <c r="F8" s="61">
        <f>F9</f>
        <v>77392.399999999994</v>
      </c>
      <c r="G8" s="59">
        <f t="shared" si="2"/>
        <v>100.85240928049784</v>
      </c>
      <c r="H8" s="23"/>
    </row>
    <row r="9" spans="1:9" ht="45" x14ac:dyDescent="0.2">
      <c r="A9" s="30" t="s">
        <v>119</v>
      </c>
      <c r="B9" s="30" t="s">
        <v>120</v>
      </c>
      <c r="C9" s="31">
        <v>92709</v>
      </c>
      <c r="D9" s="56">
        <v>78052.100000000006</v>
      </c>
      <c r="E9" s="60">
        <f t="shared" si="1"/>
        <v>84.19042379919965</v>
      </c>
      <c r="F9" s="31">
        <v>77392.399999999994</v>
      </c>
      <c r="G9" s="60">
        <f t="shared" si="2"/>
        <v>100.85240928049784</v>
      </c>
      <c r="H9" s="23"/>
    </row>
    <row r="10" spans="1:9" ht="28.5" x14ac:dyDescent="0.2">
      <c r="A10" s="28" t="s">
        <v>121</v>
      </c>
      <c r="B10" s="28" t="s">
        <v>122</v>
      </c>
      <c r="C10" s="29">
        <f>C11+C12+C13+C14</f>
        <v>99276</v>
      </c>
      <c r="D10" s="55">
        <f>D11+D12+D13+D14</f>
        <v>84916</v>
      </c>
      <c r="E10" s="59">
        <f t="shared" si="1"/>
        <v>85.535275393851478</v>
      </c>
      <c r="F10" s="61">
        <f>F11+F12+F13+F14</f>
        <v>66546.399999999994</v>
      </c>
      <c r="G10" s="59">
        <f t="shared" si="2"/>
        <v>127.60419797314356</v>
      </c>
      <c r="H10" s="23"/>
    </row>
    <row r="11" spans="1:9" ht="30" x14ac:dyDescent="0.2">
      <c r="A11" s="30" t="s">
        <v>123</v>
      </c>
      <c r="B11" s="30" t="s">
        <v>124</v>
      </c>
      <c r="C11" s="31">
        <v>11928</v>
      </c>
      <c r="D11" s="56">
        <v>11240.3</v>
      </c>
      <c r="E11" s="60">
        <f t="shared" si="1"/>
        <v>94.234574111334666</v>
      </c>
      <c r="F11" s="31">
        <v>22296.5</v>
      </c>
      <c r="G11" s="60">
        <v>0</v>
      </c>
      <c r="H11" s="23"/>
    </row>
    <row r="12" spans="1:9" ht="30" x14ac:dyDescent="0.2">
      <c r="A12" s="30" t="s">
        <v>125</v>
      </c>
      <c r="B12" s="30" t="s">
        <v>126</v>
      </c>
      <c r="C12" s="31">
        <v>0</v>
      </c>
      <c r="D12" s="56">
        <v>-944.7</v>
      </c>
      <c r="E12" s="60">
        <v>0</v>
      </c>
      <c r="F12" s="31">
        <v>-4063</v>
      </c>
      <c r="G12" s="60">
        <v>0</v>
      </c>
      <c r="H12" s="23"/>
    </row>
    <row r="13" spans="1:9" ht="15" x14ac:dyDescent="0.2">
      <c r="A13" s="30" t="s">
        <v>127</v>
      </c>
      <c r="B13" s="30" t="s">
        <v>128</v>
      </c>
      <c r="C13" s="31">
        <v>32676</v>
      </c>
      <c r="D13" s="56">
        <v>40098.300000000003</v>
      </c>
      <c r="E13" s="60">
        <f t="shared" si="1"/>
        <v>122.71483657730444</v>
      </c>
      <c r="F13" s="31">
        <v>11875.7</v>
      </c>
      <c r="G13" s="60">
        <f>D13/F13*100</f>
        <v>337.6499911584159</v>
      </c>
      <c r="H13" s="23"/>
    </row>
    <row r="14" spans="1:9" ht="45" x14ac:dyDescent="0.2">
      <c r="A14" s="30" t="s">
        <v>129</v>
      </c>
      <c r="B14" s="30" t="s">
        <v>175</v>
      </c>
      <c r="C14" s="31">
        <v>54672</v>
      </c>
      <c r="D14" s="56">
        <v>34522.1</v>
      </c>
      <c r="E14" s="60">
        <f t="shared" si="1"/>
        <v>63.144022534386892</v>
      </c>
      <c r="F14" s="31">
        <v>36437.199999999997</v>
      </c>
      <c r="G14" s="60">
        <f t="shared" ref="G14:G17" si="3">D14/F14*100</f>
        <v>94.744107670183226</v>
      </c>
      <c r="H14" s="23"/>
    </row>
    <row r="15" spans="1:9" ht="14.25" x14ac:dyDescent="0.2">
      <c r="A15" s="28" t="s">
        <v>130</v>
      </c>
      <c r="B15" s="28" t="s">
        <v>131</v>
      </c>
      <c r="C15" s="29">
        <f>C16+C17</f>
        <v>672456</v>
      </c>
      <c r="D15" s="55">
        <f t="shared" ref="D15:F15" si="4">D16+D17</f>
        <v>236928</v>
      </c>
      <c r="E15" s="59">
        <f t="shared" si="1"/>
        <v>35.233234590813382</v>
      </c>
      <c r="F15" s="61">
        <f t="shared" si="4"/>
        <v>223463</v>
      </c>
      <c r="G15" s="59">
        <f t="shared" si="3"/>
        <v>106.02560602873854</v>
      </c>
      <c r="H15" s="23"/>
    </row>
    <row r="16" spans="1:9" ht="15" x14ac:dyDescent="0.2">
      <c r="A16" s="30" t="s">
        <v>132</v>
      </c>
      <c r="B16" s="30" t="s">
        <v>133</v>
      </c>
      <c r="C16" s="31">
        <v>201840</v>
      </c>
      <c r="D16" s="56">
        <v>26723.5</v>
      </c>
      <c r="E16" s="60">
        <f t="shared" si="1"/>
        <v>13.239942528735632</v>
      </c>
      <c r="F16" s="31">
        <v>30362.7</v>
      </c>
      <c r="G16" s="60">
        <f t="shared" si="3"/>
        <v>88.014241157736294</v>
      </c>
      <c r="H16" s="23"/>
    </row>
    <row r="17" spans="1:8" ht="15" x14ac:dyDescent="0.2">
      <c r="A17" s="30" t="s">
        <v>134</v>
      </c>
      <c r="B17" s="30" t="s">
        <v>135</v>
      </c>
      <c r="C17" s="31">
        <v>470616</v>
      </c>
      <c r="D17" s="56">
        <v>210204.5</v>
      </c>
      <c r="E17" s="60">
        <f t="shared" si="1"/>
        <v>44.665820966562976</v>
      </c>
      <c r="F17" s="31">
        <v>193100.3</v>
      </c>
      <c r="G17" s="60">
        <f t="shared" si="3"/>
        <v>108.85767655461956</v>
      </c>
      <c r="H17" s="23"/>
    </row>
    <row r="18" spans="1:8" ht="28.5" x14ac:dyDescent="0.2">
      <c r="A18" s="28" t="s">
        <v>136</v>
      </c>
      <c r="B18" s="28" t="s">
        <v>137</v>
      </c>
      <c r="C18" s="29">
        <v>25160</v>
      </c>
      <c r="D18" s="55">
        <v>16450.8</v>
      </c>
      <c r="E18" s="59">
        <f t="shared" si="1"/>
        <v>65.384737678855316</v>
      </c>
      <c r="F18" s="29">
        <v>16992.5</v>
      </c>
      <c r="G18" s="59">
        <f>D18/F18*100</f>
        <v>96.812122995439168</v>
      </c>
      <c r="H18" s="23"/>
    </row>
    <row r="19" spans="1:8" ht="28.5" x14ac:dyDescent="0.2">
      <c r="A19" s="32" t="s">
        <v>138</v>
      </c>
      <c r="B19" s="32" t="s">
        <v>139</v>
      </c>
      <c r="C19" s="29">
        <v>0</v>
      </c>
      <c r="D19" s="55">
        <v>3.4</v>
      </c>
      <c r="E19" s="59">
        <v>0</v>
      </c>
      <c r="F19" s="29">
        <v>-26.4</v>
      </c>
      <c r="G19" s="59">
        <v>0</v>
      </c>
      <c r="H19" s="23"/>
    </row>
    <row r="20" spans="1:8" ht="42.75" x14ac:dyDescent="0.2">
      <c r="A20" s="28" t="s">
        <v>140</v>
      </c>
      <c r="B20" s="28" t="s">
        <v>141</v>
      </c>
      <c r="C20" s="29">
        <f>C21+C22+C23</f>
        <v>130179</v>
      </c>
      <c r="D20" s="55">
        <f>D21+D22+D23</f>
        <v>75927.399999999994</v>
      </c>
      <c r="E20" s="59">
        <f t="shared" si="1"/>
        <v>58.325382742224164</v>
      </c>
      <c r="F20" s="61">
        <f>F21+F22+F23</f>
        <v>95292.800000000003</v>
      </c>
      <c r="G20" s="59">
        <f>D20/F20*100</f>
        <v>79.678002955102585</v>
      </c>
      <c r="H20" s="23"/>
    </row>
    <row r="21" spans="1:8" ht="30" x14ac:dyDescent="0.2">
      <c r="A21" s="30" t="s">
        <v>142</v>
      </c>
      <c r="B21" s="30" t="s">
        <v>143</v>
      </c>
      <c r="C21" s="31">
        <v>0</v>
      </c>
      <c r="D21" s="56">
        <v>0</v>
      </c>
      <c r="E21" s="60">
        <v>0</v>
      </c>
      <c r="F21" s="31">
        <v>0</v>
      </c>
      <c r="G21" s="60">
        <v>0</v>
      </c>
      <c r="H21" s="23"/>
    </row>
    <row r="22" spans="1:8" ht="120" x14ac:dyDescent="0.2">
      <c r="A22" s="30" t="s">
        <v>144</v>
      </c>
      <c r="B22" s="30" t="s">
        <v>173</v>
      </c>
      <c r="C22" s="31">
        <v>123183</v>
      </c>
      <c r="D22" s="56">
        <v>69357.2</v>
      </c>
      <c r="E22" s="60">
        <f>D22/C22*100</f>
        <v>56.30419781950431</v>
      </c>
      <c r="F22" s="31">
        <v>89999.1</v>
      </c>
      <c r="G22" s="60">
        <f t="shared" ref="G22:G24" si="5">D22/F22*100</f>
        <v>77.06432619881754</v>
      </c>
      <c r="H22" s="23"/>
    </row>
    <row r="23" spans="1:8" ht="105" x14ac:dyDescent="0.2">
      <c r="A23" s="30" t="s">
        <v>145</v>
      </c>
      <c r="B23" s="30" t="s">
        <v>174</v>
      </c>
      <c r="C23" s="31">
        <v>6996</v>
      </c>
      <c r="D23" s="56">
        <v>6570.2</v>
      </c>
      <c r="E23" s="60">
        <f t="shared" si="1"/>
        <v>93.913664951400804</v>
      </c>
      <c r="F23" s="31">
        <v>5293.7</v>
      </c>
      <c r="G23" s="60">
        <f t="shared" si="5"/>
        <v>124.11356895932902</v>
      </c>
      <c r="H23" s="23"/>
    </row>
    <row r="24" spans="1:8" ht="28.5" x14ac:dyDescent="0.2">
      <c r="A24" s="33" t="s">
        <v>146</v>
      </c>
      <c r="B24" s="33" t="s">
        <v>147</v>
      </c>
      <c r="C24" s="34">
        <v>5062</v>
      </c>
      <c r="D24" s="57">
        <v>4888.2</v>
      </c>
      <c r="E24" s="59">
        <f t="shared" si="1"/>
        <v>96.56657447649151</v>
      </c>
      <c r="F24" s="34">
        <v>1841.2</v>
      </c>
      <c r="G24" s="59">
        <f t="shared" si="5"/>
        <v>265.48989789267864</v>
      </c>
      <c r="H24" s="23"/>
    </row>
    <row r="25" spans="1:8" ht="28.5" x14ac:dyDescent="0.2">
      <c r="A25" s="28" t="s">
        <v>148</v>
      </c>
      <c r="B25" s="28" t="s">
        <v>149</v>
      </c>
      <c r="C25" s="29">
        <v>1805</v>
      </c>
      <c r="D25" s="55">
        <v>1591.9</v>
      </c>
      <c r="E25" s="59">
        <f t="shared" si="1"/>
        <v>88.193905817174524</v>
      </c>
      <c r="F25" s="29">
        <v>3390.1</v>
      </c>
      <c r="G25" s="59">
        <f>D25/F25*100</f>
        <v>46.957316893306988</v>
      </c>
      <c r="H25" s="23"/>
    </row>
    <row r="26" spans="1:8" ht="28.5" x14ac:dyDescent="0.2">
      <c r="A26" s="33" t="s">
        <v>150</v>
      </c>
      <c r="B26" s="33" t="s">
        <v>170</v>
      </c>
      <c r="C26" s="34">
        <v>49231</v>
      </c>
      <c r="D26" s="57">
        <v>43020.800000000003</v>
      </c>
      <c r="E26" s="59">
        <f t="shared" si="1"/>
        <v>87.385590380045102</v>
      </c>
      <c r="F26" s="34">
        <v>33597.1</v>
      </c>
      <c r="G26" s="62">
        <f t="shared" ref="G26" si="6">D26/F26*100</f>
        <v>128.04914709900558</v>
      </c>
      <c r="H26" s="23"/>
    </row>
    <row r="27" spans="1:8" ht="28.5" x14ac:dyDescent="0.2">
      <c r="A27" s="28" t="s">
        <v>151</v>
      </c>
      <c r="B27" s="28" t="s">
        <v>152</v>
      </c>
      <c r="C27" s="29">
        <v>9922</v>
      </c>
      <c r="D27" s="55">
        <v>5994.7</v>
      </c>
      <c r="E27" s="59">
        <f t="shared" si="1"/>
        <v>60.41826244708728</v>
      </c>
      <c r="F27" s="29">
        <v>8901.7999999999993</v>
      </c>
      <c r="G27" s="59">
        <f>D27/F27*100</f>
        <v>67.342559931699213</v>
      </c>
      <c r="H27" s="23"/>
    </row>
    <row r="28" spans="1:8" ht="28.5" x14ac:dyDescent="0.2">
      <c r="A28" s="28" t="s">
        <v>153</v>
      </c>
      <c r="B28" s="28" t="s">
        <v>154</v>
      </c>
      <c r="C28" s="29">
        <v>1717</v>
      </c>
      <c r="D28" s="55">
        <v>527.6</v>
      </c>
      <c r="E28" s="59">
        <f t="shared" si="1"/>
        <v>30.728013977868372</v>
      </c>
      <c r="F28" s="29">
        <v>6568.7</v>
      </c>
      <c r="G28" s="59">
        <f>D28/F28*100</f>
        <v>8.0320306910043087</v>
      </c>
      <c r="H28" s="23"/>
    </row>
    <row r="29" spans="1:8" ht="28.5" x14ac:dyDescent="0.2">
      <c r="A29" s="28" t="s">
        <v>155</v>
      </c>
      <c r="B29" s="28" t="s">
        <v>156</v>
      </c>
      <c r="C29" s="29">
        <f>C31+C32+C33+C34+C35</f>
        <v>5702233.2000000002</v>
      </c>
      <c r="D29" s="55">
        <f>D31+D32+D33+D34+D35+D37+D36</f>
        <v>3942031.3000000003</v>
      </c>
      <c r="E29" s="59">
        <f t="shared" si="1"/>
        <v>69.131358920922423</v>
      </c>
      <c r="F29" s="61">
        <f>F31+F32+F33+F34+F37+F35</f>
        <v>3908173.1999999997</v>
      </c>
      <c r="G29" s="59">
        <f>D29/F29*100</f>
        <v>100.86634082645058</v>
      </c>
      <c r="H29" s="23"/>
    </row>
    <row r="30" spans="1:8" ht="42.75" x14ac:dyDescent="0.2">
      <c r="A30" s="28" t="s">
        <v>157</v>
      </c>
      <c r="B30" s="28" t="s">
        <v>158</v>
      </c>
      <c r="C30" s="29">
        <f>C31+C32+C33+C34</f>
        <v>5689488.2000000002</v>
      </c>
      <c r="D30" s="55">
        <f>D31+D32+D33+D34</f>
        <v>3943099.7</v>
      </c>
      <c r="E30" s="59">
        <f t="shared" si="1"/>
        <v>69.304998294925724</v>
      </c>
      <c r="F30" s="61">
        <f>F31+F32+F33+F34</f>
        <v>3908054.0999999996</v>
      </c>
      <c r="G30" s="59">
        <f>D30/F30*100</f>
        <v>100.89675319489567</v>
      </c>
      <c r="H30" s="23"/>
    </row>
    <row r="31" spans="1:8" ht="42.75" x14ac:dyDescent="0.2">
      <c r="A31" s="33" t="s">
        <v>159</v>
      </c>
      <c r="B31" s="33" t="s">
        <v>171</v>
      </c>
      <c r="C31" s="34">
        <v>823641.59999999998</v>
      </c>
      <c r="D31" s="57">
        <v>656156</v>
      </c>
      <c r="E31" s="59">
        <f t="shared" si="1"/>
        <v>79.665233033397058</v>
      </c>
      <c r="F31" s="34">
        <v>537909.19999999995</v>
      </c>
      <c r="G31" s="59">
        <f t="shared" ref="G31" si="7">D31/F31*100</f>
        <v>121.98266919398293</v>
      </c>
      <c r="H31" s="23"/>
    </row>
    <row r="32" spans="1:8" ht="42.75" x14ac:dyDescent="0.2">
      <c r="A32" s="28" t="s">
        <v>160</v>
      </c>
      <c r="B32" s="28" t="s">
        <v>161</v>
      </c>
      <c r="C32" s="29">
        <v>685259.2</v>
      </c>
      <c r="D32" s="55">
        <v>284341.09999999998</v>
      </c>
      <c r="E32" s="59">
        <f t="shared" si="1"/>
        <v>41.493948567199098</v>
      </c>
      <c r="F32" s="29">
        <v>793735.6</v>
      </c>
      <c r="G32" s="59">
        <f>D32/F32*100</f>
        <v>35.823150681410787</v>
      </c>
      <c r="H32" s="23"/>
    </row>
    <row r="33" spans="1:8" ht="42.75" x14ac:dyDescent="0.2">
      <c r="A33" s="33" t="s">
        <v>162</v>
      </c>
      <c r="B33" s="33" t="s">
        <v>172</v>
      </c>
      <c r="C33" s="34">
        <v>4023812.1</v>
      </c>
      <c r="D33" s="57">
        <v>2863763.6</v>
      </c>
      <c r="E33" s="59">
        <f t="shared" si="1"/>
        <v>71.170410765452985</v>
      </c>
      <c r="F33" s="34">
        <v>2346760.5</v>
      </c>
      <c r="G33" s="59">
        <f t="shared" ref="G33" si="8">D33/F33*100</f>
        <v>122.03050119515817</v>
      </c>
      <c r="H33" s="23"/>
    </row>
    <row r="34" spans="1:8" ht="28.5" x14ac:dyDescent="0.2">
      <c r="A34" s="28" t="s">
        <v>163</v>
      </c>
      <c r="B34" s="28" t="s">
        <v>164</v>
      </c>
      <c r="C34" s="29">
        <v>156775.29999999999</v>
      </c>
      <c r="D34" s="55">
        <v>138839</v>
      </c>
      <c r="E34" s="59">
        <f t="shared" si="1"/>
        <v>88.559230950283634</v>
      </c>
      <c r="F34" s="29">
        <v>229648.8</v>
      </c>
      <c r="G34" s="59">
        <v>0</v>
      </c>
      <c r="H34" s="23"/>
    </row>
    <row r="35" spans="1:8" ht="28.5" x14ac:dyDescent="0.2">
      <c r="A35" s="28" t="s">
        <v>165</v>
      </c>
      <c r="B35" s="28" t="s">
        <v>166</v>
      </c>
      <c r="C35" s="29">
        <v>12745</v>
      </c>
      <c r="D35" s="55">
        <v>116</v>
      </c>
      <c r="E35" s="59">
        <f t="shared" si="1"/>
        <v>0.91016084739113379</v>
      </c>
      <c r="F35" s="29">
        <v>119.1</v>
      </c>
      <c r="G35" s="59">
        <f>D35/F35*100</f>
        <v>97.397145256087327</v>
      </c>
      <c r="H35" s="23"/>
    </row>
    <row r="36" spans="1:8" ht="114" x14ac:dyDescent="0.2">
      <c r="A36" s="58" t="s">
        <v>202</v>
      </c>
      <c r="B36" s="28" t="s">
        <v>203</v>
      </c>
      <c r="C36" s="29">
        <v>0</v>
      </c>
      <c r="D36" s="55">
        <v>0</v>
      </c>
      <c r="E36" s="59">
        <v>0</v>
      </c>
      <c r="F36" s="29">
        <v>0</v>
      </c>
      <c r="G36" s="59">
        <v>0</v>
      </c>
      <c r="H36" s="23"/>
    </row>
    <row r="37" spans="1:8" ht="57" x14ac:dyDescent="0.2">
      <c r="A37" s="28" t="s">
        <v>167</v>
      </c>
      <c r="B37" s="28" t="s">
        <v>168</v>
      </c>
      <c r="C37" s="29">
        <v>0</v>
      </c>
      <c r="D37" s="55">
        <v>-1184.4000000000001</v>
      </c>
      <c r="E37" s="59">
        <v>0</v>
      </c>
      <c r="F37" s="61">
        <v>0</v>
      </c>
      <c r="G37" s="59">
        <v>0</v>
      </c>
      <c r="H37" s="23"/>
    </row>
    <row r="38" spans="1:8" x14ac:dyDescent="0.2">
      <c r="D38" s="27"/>
    </row>
  </sheetData>
  <mergeCells count="2">
    <mergeCell ref="A1:G1"/>
    <mergeCell ref="A4:B4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0"/>
  <sheetViews>
    <sheetView showGridLines="0" workbookViewId="0">
      <selection activeCell="G24" sqref="G24"/>
    </sheetView>
  </sheetViews>
  <sheetFormatPr defaultRowHeight="12.75" customHeight="1" outlineLevelRow="1" x14ac:dyDescent="0.2"/>
  <cols>
    <col min="1" max="1" width="8.28515625" style="15" customWidth="1"/>
    <col min="2" max="2" width="34.85546875" customWidth="1"/>
    <col min="3" max="5" width="19.28515625" customWidth="1"/>
    <col min="6" max="6" width="18.140625" customWidth="1"/>
    <col min="7" max="7" width="20.42578125" customWidth="1"/>
    <col min="8" max="8" width="11.42578125" customWidth="1"/>
  </cols>
  <sheetData>
    <row r="1" spans="1:8" ht="14.25" x14ac:dyDescent="0.2">
      <c r="A1" s="12"/>
      <c r="B1" s="2"/>
      <c r="C1" s="2"/>
      <c r="D1" s="2"/>
      <c r="E1" s="2"/>
      <c r="F1" s="3"/>
      <c r="G1" s="3"/>
      <c r="H1" s="2"/>
    </row>
    <row r="2" spans="1:8" ht="12.75" customHeight="1" x14ac:dyDescent="0.2">
      <c r="A2" s="66" t="s">
        <v>209</v>
      </c>
      <c r="B2" s="66"/>
      <c r="C2" s="66"/>
      <c r="D2" s="66"/>
      <c r="E2" s="66"/>
      <c r="F2" s="66"/>
      <c r="G2" s="66"/>
      <c r="H2" s="1"/>
    </row>
    <row r="3" spans="1:8" x14ac:dyDescent="0.2">
      <c r="A3" s="66"/>
      <c r="B3" s="66"/>
      <c r="C3" s="66"/>
      <c r="D3" s="66"/>
      <c r="E3" s="66"/>
      <c r="F3" s="66"/>
      <c r="G3" s="66"/>
      <c r="H3" s="4"/>
    </row>
    <row r="4" spans="1:8" ht="30.75" customHeight="1" x14ac:dyDescent="0.2">
      <c r="A4" s="66"/>
      <c r="B4" s="66"/>
      <c r="C4" s="66"/>
      <c r="D4" s="66"/>
      <c r="E4" s="66"/>
      <c r="F4" s="66"/>
      <c r="G4" s="66"/>
    </row>
    <row r="5" spans="1:8" x14ac:dyDescent="0.2">
      <c r="A5" s="13"/>
      <c r="B5" s="5"/>
      <c r="C5" s="5"/>
      <c r="D5" s="5"/>
      <c r="E5" s="5"/>
      <c r="F5" s="5"/>
      <c r="G5" s="5"/>
      <c r="H5" s="1"/>
    </row>
    <row r="6" spans="1:8" ht="77.25" customHeight="1" x14ac:dyDescent="0.2">
      <c r="A6" s="6" t="s">
        <v>42</v>
      </c>
      <c r="B6" s="6" t="s">
        <v>43</v>
      </c>
      <c r="C6" s="6" t="s">
        <v>200</v>
      </c>
      <c r="D6" s="6" t="s">
        <v>206</v>
      </c>
      <c r="E6" s="7" t="s">
        <v>207</v>
      </c>
      <c r="F6" s="6" t="s">
        <v>210</v>
      </c>
      <c r="G6" s="9" t="s">
        <v>41</v>
      </c>
    </row>
    <row r="7" spans="1:8" s="17" customFormat="1" ht="23.25" customHeight="1" x14ac:dyDescent="0.2">
      <c r="A7" s="67" t="s">
        <v>45</v>
      </c>
      <c r="B7" s="67"/>
      <c r="C7" s="38">
        <f>C8+C15+C18+C22+C27+C31+C34+C40+C43+C47+C53+C56+C59</f>
        <v>8391502.1999999993</v>
      </c>
      <c r="D7" s="38">
        <f>D8+D15+D18+D22+D27+D31+D34+D40+D43+D47+D53+D56+D59</f>
        <v>5574575.4000000013</v>
      </c>
      <c r="E7" s="38">
        <f>D7/C7*100</f>
        <v>66.431197503588834</v>
      </c>
      <c r="F7" s="38">
        <f>F8+F15+F18+F22+F27+F31+F34+F40+F43+F47+F53+F56+F59</f>
        <v>5529578.5399999991</v>
      </c>
      <c r="G7" s="39">
        <f>D7/F7*100</f>
        <v>100.81374845613465</v>
      </c>
      <c r="H7" s="19"/>
    </row>
    <row r="8" spans="1:8" ht="24" customHeight="1" x14ac:dyDescent="0.2">
      <c r="A8" s="6" t="s">
        <v>44</v>
      </c>
      <c r="B8" s="6" t="s">
        <v>46</v>
      </c>
      <c r="C8" s="10">
        <f>C9+C10+C11+C12+C13+C14</f>
        <v>389638.3</v>
      </c>
      <c r="D8" s="10">
        <f>D9+D10+D11+D12+D13+D14</f>
        <v>279367.09999999998</v>
      </c>
      <c r="E8" s="52">
        <f>D8/C8*100</f>
        <v>71.699086049805672</v>
      </c>
      <c r="F8" s="10">
        <f>F9+F10+F11+F12+F13+F14</f>
        <v>220972.81</v>
      </c>
      <c r="G8" s="18">
        <f>D8/F8*100</f>
        <v>126.42600689197914</v>
      </c>
    </row>
    <row r="9" spans="1:8" ht="90" outlineLevel="1" x14ac:dyDescent="0.2">
      <c r="A9" s="14" t="s">
        <v>47</v>
      </c>
      <c r="B9" s="14" t="s">
        <v>0</v>
      </c>
      <c r="C9" s="11">
        <v>302975.09999999998</v>
      </c>
      <c r="D9" s="11">
        <v>232503.6</v>
      </c>
      <c r="E9" s="53">
        <f t="shared" ref="E9:E60" si="0">D9/C9*100</f>
        <v>76.740167756360194</v>
      </c>
      <c r="F9" s="11">
        <v>190863.27</v>
      </c>
      <c r="G9" s="16">
        <f t="shared" ref="G9:G59" si="1">D9/F9*100</f>
        <v>121.81683778130807</v>
      </c>
    </row>
    <row r="10" spans="1:8" ht="15" outlineLevel="1" x14ac:dyDescent="0.2">
      <c r="A10" s="14" t="s">
        <v>48</v>
      </c>
      <c r="B10" s="14" t="s">
        <v>2</v>
      </c>
      <c r="C10" s="11">
        <v>4.3</v>
      </c>
      <c r="D10" s="11">
        <v>0</v>
      </c>
      <c r="E10" s="53">
        <f t="shared" si="0"/>
        <v>0</v>
      </c>
      <c r="F10" s="11">
        <v>0</v>
      </c>
      <c r="G10" s="16">
        <v>0</v>
      </c>
    </row>
    <row r="11" spans="1:8" ht="75" outlineLevel="1" x14ac:dyDescent="0.2">
      <c r="A11" s="14" t="s">
        <v>49</v>
      </c>
      <c r="B11" s="14" t="s">
        <v>3</v>
      </c>
      <c r="C11" s="11">
        <v>34200.9</v>
      </c>
      <c r="D11" s="11">
        <v>21659.9</v>
      </c>
      <c r="E11" s="53">
        <f t="shared" si="0"/>
        <v>63.331374320558822</v>
      </c>
      <c r="F11" s="11">
        <v>17811.41</v>
      </c>
      <c r="G11" s="16">
        <f t="shared" si="1"/>
        <v>121.60688008417078</v>
      </c>
    </row>
    <row r="12" spans="1:8" ht="30" outlineLevel="1" x14ac:dyDescent="0.2">
      <c r="A12" s="14" t="s">
        <v>50</v>
      </c>
      <c r="B12" s="14" t="s">
        <v>4</v>
      </c>
      <c r="C12" s="11">
        <v>16012.3</v>
      </c>
      <c r="D12" s="11">
        <v>15510</v>
      </c>
      <c r="E12" s="53">
        <f t="shared" si="0"/>
        <v>96.86303654065938</v>
      </c>
      <c r="F12" s="11">
        <v>2856.51</v>
      </c>
      <c r="G12" s="16" t="s">
        <v>214</v>
      </c>
    </row>
    <row r="13" spans="1:8" ht="15" outlineLevel="1" x14ac:dyDescent="0.2">
      <c r="A13" s="14" t="s">
        <v>51</v>
      </c>
      <c r="B13" s="14" t="s">
        <v>5</v>
      </c>
      <c r="C13" s="11">
        <v>20140.400000000001</v>
      </c>
      <c r="D13" s="11">
        <v>0</v>
      </c>
      <c r="E13" s="53">
        <f t="shared" si="0"/>
        <v>0</v>
      </c>
      <c r="F13" s="11">
        <v>0</v>
      </c>
      <c r="G13" s="16">
        <v>0</v>
      </c>
    </row>
    <row r="14" spans="1:8" ht="30" outlineLevel="1" x14ac:dyDescent="0.2">
      <c r="A14" s="14" t="s">
        <v>52</v>
      </c>
      <c r="B14" s="14" t="s">
        <v>6</v>
      </c>
      <c r="C14" s="11">
        <v>16305.3</v>
      </c>
      <c r="D14" s="11">
        <v>9693.6</v>
      </c>
      <c r="E14" s="53">
        <f t="shared" si="0"/>
        <v>59.450608084487868</v>
      </c>
      <c r="F14" s="11">
        <v>9441.6200000000008</v>
      </c>
      <c r="G14" s="16">
        <f t="shared" si="1"/>
        <v>102.66882166407882</v>
      </c>
    </row>
    <row r="15" spans="1:8" ht="19.5" customHeight="1" x14ac:dyDescent="0.2">
      <c r="A15" s="6" t="s">
        <v>53</v>
      </c>
      <c r="B15" s="6" t="s">
        <v>54</v>
      </c>
      <c r="C15" s="10">
        <f>C16+C17</f>
        <v>8910.2000000000007</v>
      </c>
      <c r="D15" s="10">
        <f>D16+D17</f>
        <v>5408</v>
      </c>
      <c r="E15" s="52">
        <f t="shared" si="0"/>
        <v>60.694484972278964</v>
      </c>
      <c r="F15" s="10">
        <f>F16+F17</f>
        <v>4600.9400000000005</v>
      </c>
      <c r="G15" s="18">
        <f t="shared" si="1"/>
        <v>117.54119810299632</v>
      </c>
    </row>
    <row r="16" spans="1:8" ht="30" outlineLevel="1" x14ac:dyDescent="0.2">
      <c r="A16" s="14" t="s">
        <v>57</v>
      </c>
      <c r="B16" s="14" t="s">
        <v>7</v>
      </c>
      <c r="C16" s="11">
        <v>7940.2</v>
      </c>
      <c r="D16" s="11">
        <v>5220.7</v>
      </c>
      <c r="E16" s="53">
        <f t="shared" si="0"/>
        <v>65.750232991612307</v>
      </c>
      <c r="F16" s="11">
        <v>4415.6000000000004</v>
      </c>
      <c r="G16" s="16">
        <f t="shared" si="1"/>
        <v>118.23308270676691</v>
      </c>
    </row>
    <row r="17" spans="1:7" ht="30" outlineLevel="1" x14ac:dyDescent="0.2">
      <c r="A17" s="14" t="s">
        <v>58</v>
      </c>
      <c r="B17" s="14" t="s">
        <v>8</v>
      </c>
      <c r="C17" s="11">
        <v>970</v>
      </c>
      <c r="D17" s="11">
        <v>187.3</v>
      </c>
      <c r="E17" s="53">
        <f t="shared" si="0"/>
        <v>19.309278350515466</v>
      </c>
      <c r="F17" s="11">
        <v>185.34</v>
      </c>
      <c r="G17" s="16">
        <f t="shared" si="1"/>
        <v>101.05751591669365</v>
      </c>
    </row>
    <row r="18" spans="1:7" ht="21.75" customHeight="1" x14ac:dyDescent="0.2">
      <c r="A18" s="6" t="s">
        <v>55</v>
      </c>
      <c r="B18" s="6" t="s">
        <v>56</v>
      </c>
      <c r="C18" s="10">
        <f>C19+C20+C21</f>
        <v>62970</v>
      </c>
      <c r="D18" s="10">
        <f>D19+D20+D21</f>
        <v>39701.9</v>
      </c>
      <c r="E18" s="52">
        <f>D18/C18*100</f>
        <v>63.04891218040337</v>
      </c>
      <c r="F18" s="10">
        <f>F19+F20+F21</f>
        <v>39190.959999999999</v>
      </c>
      <c r="G18" s="18">
        <f t="shared" si="1"/>
        <v>101.30371902091709</v>
      </c>
    </row>
    <row r="19" spans="1:7" ht="15" outlineLevel="1" x14ac:dyDescent="0.2">
      <c r="A19" s="14" t="s">
        <v>59</v>
      </c>
      <c r="B19" s="14" t="s">
        <v>9</v>
      </c>
      <c r="C19" s="11">
        <v>2670.3</v>
      </c>
      <c r="D19" s="11">
        <v>2058.1999999999998</v>
      </c>
      <c r="E19" s="53">
        <f>D19/C19*100</f>
        <v>77.077481930869169</v>
      </c>
      <c r="F19" s="11">
        <v>1965.43</v>
      </c>
      <c r="G19" s="16">
        <f t="shared" si="1"/>
        <v>104.72008669858504</v>
      </c>
    </row>
    <row r="20" spans="1:7" ht="60" outlineLevel="1" x14ac:dyDescent="0.2">
      <c r="A20" s="14" t="s">
        <v>60</v>
      </c>
      <c r="B20" s="14" t="s">
        <v>10</v>
      </c>
      <c r="C20" s="11">
        <v>1311.5</v>
      </c>
      <c r="D20" s="11">
        <v>744.3</v>
      </c>
      <c r="E20" s="53">
        <f>D20/C20*100</f>
        <v>56.751810903545554</v>
      </c>
      <c r="F20" s="11">
        <v>2891.13</v>
      </c>
      <c r="G20" s="16">
        <f t="shared" si="1"/>
        <v>25.744259165101528</v>
      </c>
    </row>
    <row r="21" spans="1:7" ht="45" outlineLevel="1" x14ac:dyDescent="0.2">
      <c r="A21" s="14" t="s">
        <v>61</v>
      </c>
      <c r="B21" s="14" t="s">
        <v>11</v>
      </c>
      <c r="C21" s="11">
        <v>58988.2</v>
      </c>
      <c r="D21" s="11">
        <v>36899.4</v>
      </c>
      <c r="E21" s="53">
        <f t="shared" si="0"/>
        <v>62.5538667055445</v>
      </c>
      <c r="F21" s="11">
        <v>34334.400000000001</v>
      </c>
      <c r="G21" s="16">
        <f t="shared" si="1"/>
        <v>107.47064168880189</v>
      </c>
    </row>
    <row r="22" spans="1:7" ht="24.75" customHeight="1" x14ac:dyDescent="0.2">
      <c r="A22" s="6" t="s">
        <v>62</v>
      </c>
      <c r="B22" s="6" t="s">
        <v>63</v>
      </c>
      <c r="C22" s="10">
        <f>C23+C24+C25+C26</f>
        <v>856839.2</v>
      </c>
      <c r="D22" s="10">
        <f>D23+D24+D25+D26</f>
        <v>568216.69999999995</v>
      </c>
      <c r="E22" s="52">
        <f>D22/C22*100</f>
        <v>66.31544168380718</v>
      </c>
      <c r="F22" s="10">
        <f>F23+F24+F25+F26</f>
        <v>520656.78</v>
      </c>
      <c r="G22" s="18">
        <f t="shared" si="1"/>
        <v>109.13460110900697</v>
      </c>
    </row>
    <row r="23" spans="1:7" ht="15" outlineLevel="1" x14ac:dyDescent="0.2">
      <c r="A23" s="14" t="s">
        <v>65</v>
      </c>
      <c r="B23" s="14" t="s">
        <v>12</v>
      </c>
      <c r="C23" s="11">
        <v>577.20000000000005</v>
      </c>
      <c r="D23" s="11">
        <v>237.8</v>
      </c>
      <c r="E23" s="53">
        <f t="shared" ref="E23:E26" si="2">D23/C23*100</f>
        <v>41.198891198891197</v>
      </c>
      <c r="F23" s="11">
        <v>45</v>
      </c>
      <c r="G23" s="16" t="s">
        <v>215</v>
      </c>
    </row>
    <row r="24" spans="1:7" ht="15" outlineLevel="1" x14ac:dyDescent="0.2">
      <c r="A24" s="14" t="s">
        <v>66</v>
      </c>
      <c r="B24" s="14" t="s">
        <v>13</v>
      </c>
      <c r="C24" s="54">
        <v>0</v>
      </c>
      <c r="D24" s="54">
        <v>0</v>
      </c>
      <c r="E24" s="53">
        <v>0</v>
      </c>
      <c r="F24" s="11">
        <v>5043.79</v>
      </c>
      <c r="G24" s="16">
        <f t="shared" si="1"/>
        <v>0</v>
      </c>
    </row>
    <row r="25" spans="1:7" ht="30" outlineLevel="1" x14ac:dyDescent="0.2">
      <c r="A25" s="14" t="s">
        <v>67</v>
      </c>
      <c r="B25" s="14" t="s">
        <v>14</v>
      </c>
      <c r="C25" s="11">
        <v>527919</v>
      </c>
      <c r="D25" s="11">
        <v>366789.4</v>
      </c>
      <c r="E25" s="53">
        <f t="shared" si="2"/>
        <v>69.478348004144578</v>
      </c>
      <c r="F25" s="11">
        <v>351715.89</v>
      </c>
      <c r="G25" s="16">
        <f t="shared" si="1"/>
        <v>104.28570628412611</v>
      </c>
    </row>
    <row r="26" spans="1:7" ht="30" outlineLevel="1" x14ac:dyDescent="0.2">
      <c r="A26" s="14" t="s">
        <v>68</v>
      </c>
      <c r="B26" s="14" t="s">
        <v>15</v>
      </c>
      <c r="C26" s="11">
        <v>328343</v>
      </c>
      <c r="D26" s="11">
        <v>201189.5</v>
      </c>
      <c r="E26" s="53">
        <f t="shared" si="2"/>
        <v>61.274185836153052</v>
      </c>
      <c r="F26" s="11">
        <v>163852.1</v>
      </c>
      <c r="G26" s="16">
        <f t="shared" si="1"/>
        <v>122.78725753286042</v>
      </c>
    </row>
    <row r="27" spans="1:7" ht="40.5" customHeight="1" x14ac:dyDescent="0.2">
      <c r="A27" s="6" t="s">
        <v>1</v>
      </c>
      <c r="B27" s="6" t="s">
        <v>64</v>
      </c>
      <c r="C27" s="10">
        <f>C28+C29+C30</f>
        <v>826866.2</v>
      </c>
      <c r="D27" s="10">
        <f>D28+D29+D30</f>
        <v>531029.9</v>
      </c>
      <c r="E27" s="52">
        <f>D27/C27*100</f>
        <v>64.221986580174644</v>
      </c>
      <c r="F27" s="10">
        <f>F28+F29+F30</f>
        <v>754991.26</v>
      </c>
      <c r="G27" s="18">
        <f t="shared" si="1"/>
        <v>70.335900312276465</v>
      </c>
    </row>
    <row r="28" spans="1:7" ht="15" outlineLevel="1" x14ac:dyDescent="0.2">
      <c r="A28" s="14" t="s">
        <v>69</v>
      </c>
      <c r="B28" s="14" t="s">
        <v>16</v>
      </c>
      <c r="C28" s="11">
        <v>6905.4</v>
      </c>
      <c r="D28" s="11">
        <v>2474.9</v>
      </c>
      <c r="E28" s="53">
        <f>D28/C28*100</f>
        <v>35.840067193790368</v>
      </c>
      <c r="F28" s="11">
        <v>1815.86</v>
      </c>
      <c r="G28" s="16">
        <f t="shared" si="1"/>
        <v>136.29354685933939</v>
      </c>
    </row>
    <row r="29" spans="1:7" ht="15" outlineLevel="1" x14ac:dyDescent="0.2">
      <c r="A29" s="14" t="s">
        <v>70</v>
      </c>
      <c r="B29" s="14" t="s">
        <v>17</v>
      </c>
      <c r="C29" s="11">
        <v>21570.799999999999</v>
      </c>
      <c r="D29" s="11">
        <v>1248</v>
      </c>
      <c r="E29" s="53">
        <f t="shared" si="0"/>
        <v>5.7855990505683605</v>
      </c>
      <c r="F29" s="11">
        <v>25510.400000000001</v>
      </c>
      <c r="G29" s="16">
        <f t="shared" si="1"/>
        <v>4.8921224284997491</v>
      </c>
    </row>
    <row r="30" spans="1:7" ht="15" outlineLevel="1" x14ac:dyDescent="0.2">
      <c r="A30" s="14" t="s">
        <v>71</v>
      </c>
      <c r="B30" s="14" t="s">
        <v>18</v>
      </c>
      <c r="C30" s="11">
        <v>798390</v>
      </c>
      <c r="D30" s="11">
        <v>527307</v>
      </c>
      <c r="E30" s="53">
        <f>D30/C30*100</f>
        <v>66.046293164994552</v>
      </c>
      <c r="F30" s="11">
        <v>727665</v>
      </c>
      <c r="G30" s="16">
        <f>D30/F30*100</f>
        <v>72.465626352785961</v>
      </c>
    </row>
    <row r="31" spans="1:7" ht="29.25" customHeight="1" x14ac:dyDescent="0.2">
      <c r="A31" s="6" t="s">
        <v>72</v>
      </c>
      <c r="B31" s="6" t="s">
        <v>73</v>
      </c>
      <c r="C31" s="10">
        <f>C32+C33</f>
        <v>8916.6</v>
      </c>
      <c r="D31" s="10">
        <f>D32+D33</f>
        <v>793</v>
      </c>
      <c r="E31" s="52">
        <f t="shared" si="0"/>
        <v>8.8935244375658868</v>
      </c>
      <c r="F31" s="10">
        <f>F32+F33</f>
        <v>782.3</v>
      </c>
      <c r="G31" s="18">
        <f t="shared" si="1"/>
        <v>101.36776172823726</v>
      </c>
    </row>
    <row r="32" spans="1:7" ht="45" outlineLevel="1" x14ac:dyDescent="0.2">
      <c r="A32" s="14" t="s">
        <v>74</v>
      </c>
      <c r="B32" s="14" t="s">
        <v>19</v>
      </c>
      <c r="C32" s="11">
        <v>1650</v>
      </c>
      <c r="D32" s="11">
        <v>0</v>
      </c>
      <c r="E32" s="53">
        <f t="shared" si="0"/>
        <v>0</v>
      </c>
      <c r="F32" s="11">
        <v>0</v>
      </c>
      <c r="G32" s="16">
        <v>0</v>
      </c>
    </row>
    <row r="33" spans="1:7" ht="30" outlineLevel="1" x14ac:dyDescent="0.2">
      <c r="A33" s="14" t="s">
        <v>75</v>
      </c>
      <c r="B33" s="14" t="s">
        <v>20</v>
      </c>
      <c r="C33" s="11">
        <v>7266.6</v>
      </c>
      <c r="D33" s="11">
        <v>793</v>
      </c>
      <c r="E33" s="53">
        <f t="shared" si="0"/>
        <v>10.912944155450967</v>
      </c>
      <c r="F33" s="11">
        <v>782.3</v>
      </c>
      <c r="G33" s="16">
        <f t="shared" si="1"/>
        <v>101.36776172823726</v>
      </c>
    </row>
    <row r="34" spans="1:7" ht="26.25" customHeight="1" x14ac:dyDescent="0.2">
      <c r="A34" s="6" t="s">
        <v>76</v>
      </c>
      <c r="B34" s="6" t="s">
        <v>77</v>
      </c>
      <c r="C34" s="10">
        <f>C35+C36+C37+C38+C39</f>
        <v>4560155.3999999994</v>
      </c>
      <c r="D34" s="10">
        <f>D35+D36+D37+D38+D39</f>
        <v>3059049.4000000004</v>
      </c>
      <c r="E34" s="52">
        <f t="shared" si="0"/>
        <v>67.082130578269357</v>
      </c>
      <c r="F34" s="10">
        <f>F35+F36+F37+F38+F39</f>
        <v>2931443.81</v>
      </c>
      <c r="G34" s="18">
        <f t="shared" si="1"/>
        <v>104.35299457436984</v>
      </c>
    </row>
    <row r="35" spans="1:7" ht="15" outlineLevel="1" x14ac:dyDescent="0.2">
      <c r="A35" s="14" t="s">
        <v>78</v>
      </c>
      <c r="B35" s="14" t="s">
        <v>21</v>
      </c>
      <c r="C35" s="11">
        <v>1118173.3999999999</v>
      </c>
      <c r="D35" s="11">
        <v>787659.8</v>
      </c>
      <c r="E35" s="53">
        <f t="shared" si="0"/>
        <v>70.441650642020292</v>
      </c>
      <c r="F35" s="11">
        <v>825847.63</v>
      </c>
      <c r="G35" s="16">
        <f t="shared" si="1"/>
        <v>95.375923038006434</v>
      </c>
    </row>
    <row r="36" spans="1:7" ht="15" outlineLevel="1" x14ac:dyDescent="0.2">
      <c r="A36" s="14" t="s">
        <v>79</v>
      </c>
      <c r="B36" s="14" t="s">
        <v>22</v>
      </c>
      <c r="C36" s="11">
        <v>3033532.7</v>
      </c>
      <c r="D36" s="11">
        <v>1989725.3</v>
      </c>
      <c r="E36" s="53">
        <f t="shared" si="0"/>
        <v>65.591028572067145</v>
      </c>
      <c r="F36" s="11">
        <v>1815677.62</v>
      </c>
      <c r="G36" s="16">
        <f t="shared" si="1"/>
        <v>109.58582504310428</v>
      </c>
    </row>
    <row r="37" spans="1:7" ht="15" outlineLevel="1" x14ac:dyDescent="0.2">
      <c r="A37" s="14" t="s">
        <v>80</v>
      </c>
      <c r="B37" s="14" t="s">
        <v>23</v>
      </c>
      <c r="C37" s="11">
        <v>273531.2</v>
      </c>
      <c r="D37" s="11">
        <v>190277.7</v>
      </c>
      <c r="E37" s="53">
        <f t="shared" si="0"/>
        <v>69.563435542270867</v>
      </c>
      <c r="F37" s="11">
        <v>202814.46</v>
      </c>
      <c r="G37" s="16">
        <f t="shared" si="1"/>
        <v>93.818606424808181</v>
      </c>
    </row>
    <row r="38" spans="1:7" ht="15" outlineLevel="1" x14ac:dyDescent="0.2">
      <c r="A38" s="14" t="s">
        <v>81</v>
      </c>
      <c r="B38" s="14" t="s">
        <v>24</v>
      </c>
      <c r="C38" s="11">
        <v>3288.1</v>
      </c>
      <c r="D38" s="11">
        <v>1814.2</v>
      </c>
      <c r="E38" s="53">
        <f t="shared" si="0"/>
        <v>55.174720963474357</v>
      </c>
      <c r="F38" s="11">
        <v>20194.580000000002</v>
      </c>
      <c r="G38" s="16">
        <f t="shared" si="1"/>
        <v>8.9835985695171665</v>
      </c>
    </row>
    <row r="39" spans="1:7" ht="30" outlineLevel="1" x14ac:dyDescent="0.2">
      <c r="A39" s="14" t="s">
        <v>82</v>
      </c>
      <c r="B39" s="14" t="s">
        <v>25</v>
      </c>
      <c r="C39" s="11">
        <v>131630</v>
      </c>
      <c r="D39" s="11">
        <v>89572.4</v>
      </c>
      <c r="E39" s="53">
        <f t="shared" si="0"/>
        <v>68.048621134999621</v>
      </c>
      <c r="F39" s="11">
        <v>66909.52</v>
      </c>
      <c r="G39" s="16">
        <f t="shared" si="1"/>
        <v>133.87093495813448</v>
      </c>
    </row>
    <row r="40" spans="1:7" ht="27.75" customHeight="1" x14ac:dyDescent="0.2">
      <c r="A40" s="6" t="s">
        <v>83</v>
      </c>
      <c r="B40" s="6" t="s">
        <v>96</v>
      </c>
      <c r="C40" s="10">
        <f>C41+C42</f>
        <v>405536.89999999997</v>
      </c>
      <c r="D40" s="10">
        <f>D41+D42</f>
        <v>241832.4</v>
      </c>
      <c r="E40" s="52">
        <f t="shared" si="0"/>
        <v>59.632649951212827</v>
      </c>
      <c r="F40" s="10">
        <f>F41+F42</f>
        <v>298139.48</v>
      </c>
      <c r="G40" s="18">
        <f t="shared" si="1"/>
        <v>81.113846445294669</v>
      </c>
    </row>
    <row r="41" spans="1:7" ht="15" outlineLevel="1" x14ac:dyDescent="0.2">
      <c r="A41" s="14" t="s">
        <v>84</v>
      </c>
      <c r="B41" s="14" t="s">
        <v>26</v>
      </c>
      <c r="C41" s="11">
        <v>377633.1</v>
      </c>
      <c r="D41" s="11">
        <v>221507.3</v>
      </c>
      <c r="E41" s="53">
        <f t="shared" si="0"/>
        <v>58.656749103825909</v>
      </c>
      <c r="F41" s="11">
        <v>277798.21999999997</v>
      </c>
      <c r="G41" s="16">
        <f t="shared" si="1"/>
        <v>79.73676001235718</v>
      </c>
    </row>
    <row r="42" spans="1:7" ht="30" outlineLevel="1" x14ac:dyDescent="0.2">
      <c r="A42" s="14" t="s">
        <v>85</v>
      </c>
      <c r="B42" s="14" t="s">
        <v>27</v>
      </c>
      <c r="C42" s="11">
        <v>27903.8</v>
      </c>
      <c r="D42" s="11">
        <v>20325.099999999999</v>
      </c>
      <c r="E42" s="53">
        <f t="shared" si="0"/>
        <v>72.839899941943386</v>
      </c>
      <c r="F42" s="11">
        <v>20341.259999999998</v>
      </c>
      <c r="G42" s="16">
        <f t="shared" si="1"/>
        <v>99.920555560471669</v>
      </c>
    </row>
    <row r="43" spans="1:7" ht="34.5" customHeight="1" x14ac:dyDescent="0.2">
      <c r="A43" s="6" t="s">
        <v>86</v>
      </c>
      <c r="B43" s="6" t="s">
        <v>97</v>
      </c>
      <c r="C43" s="10">
        <f>C44+C45+C46</f>
        <v>15845.5</v>
      </c>
      <c r="D43" s="10">
        <f>D44+D45+D46</f>
        <v>6063.7</v>
      </c>
      <c r="E43" s="52">
        <f t="shared" si="0"/>
        <v>38.26764696601559</v>
      </c>
      <c r="F43" s="10">
        <f>F44+F45+F46</f>
        <v>5599.48</v>
      </c>
      <c r="G43" s="18">
        <f t="shared" si="1"/>
        <v>108.29041268117754</v>
      </c>
    </row>
    <row r="44" spans="1:7" ht="15" outlineLevel="1" x14ac:dyDescent="0.2">
      <c r="A44" s="14" t="s">
        <v>87</v>
      </c>
      <c r="B44" s="14" t="s">
        <v>28</v>
      </c>
      <c r="C44" s="11">
        <v>9491.9</v>
      </c>
      <c r="D44" s="11">
        <v>6063.7</v>
      </c>
      <c r="E44" s="53">
        <f t="shared" si="0"/>
        <v>63.882889621677428</v>
      </c>
      <c r="F44" s="11">
        <v>5099.4799999999996</v>
      </c>
      <c r="G44" s="16">
        <f t="shared" si="1"/>
        <v>118.9082024049511</v>
      </c>
    </row>
    <row r="45" spans="1:7" ht="15" outlineLevel="1" x14ac:dyDescent="0.2">
      <c r="A45" s="14" t="s">
        <v>88</v>
      </c>
      <c r="B45" s="14" t="s">
        <v>29</v>
      </c>
      <c r="C45" s="11">
        <v>3203.6</v>
      </c>
      <c r="D45" s="11">
        <v>0</v>
      </c>
      <c r="E45" s="53">
        <f t="shared" si="0"/>
        <v>0</v>
      </c>
      <c r="F45" s="11">
        <v>0</v>
      </c>
      <c r="G45" s="16">
        <v>0</v>
      </c>
    </row>
    <row r="46" spans="1:7" ht="30" outlineLevel="1" x14ac:dyDescent="0.2">
      <c r="A46" s="14" t="s">
        <v>89</v>
      </c>
      <c r="B46" s="14" t="s">
        <v>30</v>
      </c>
      <c r="C46" s="11">
        <v>3150</v>
      </c>
      <c r="D46" s="11">
        <v>0</v>
      </c>
      <c r="E46" s="53">
        <f t="shared" si="0"/>
        <v>0</v>
      </c>
      <c r="F46" s="11">
        <v>500</v>
      </c>
      <c r="G46" s="16">
        <f t="shared" si="1"/>
        <v>0</v>
      </c>
    </row>
    <row r="47" spans="1:7" ht="28.5" customHeight="1" x14ac:dyDescent="0.2">
      <c r="A47" s="6" t="s">
        <v>90</v>
      </c>
      <c r="B47" s="6" t="s">
        <v>98</v>
      </c>
      <c r="C47" s="10">
        <f>C48+C49+C50+C51+C52</f>
        <v>1085690.8999999999</v>
      </c>
      <c r="D47" s="10">
        <f>D48+D49+D50+D51+D52</f>
        <v>726539.9</v>
      </c>
      <c r="E47" s="52">
        <f t="shared" si="0"/>
        <v>66.919590096960391</v>
      </c>
      <c r="F47" s="10">
        <f>F48+F49+F50+F51+F52</f>
        <v>673228.27</v>
      </c>
      <c r="G47" s="18">
        <f t="shared" si="1"/>
        <v>107.91880441978469</v>
      </c>
    </row>
    <row r="48" spans="1:7" ht="15" outlineLevel="1" x14ac:dyDescent="0.2">
      <c r="A48" s="14" t="s">
        <v>91</v>
      </c>
      <c r="B48" s="14" t="s">
        <v>31</v>
      </c>
      <c r="C48" s="11">
        <v>14405.7</v>
      </c>
      <c r="D48" s="11">
        <v>10848.2</v>
      </c>
      <c r="E48" s="53">
        <f t="shared" si="0"/>
        <v>75.304914027086497</v>
      </c>
      <c r="F48" s="11">
        <v>8046.83</v>
      </c>
      <c r="G48" s="16">
        <f t="shared" si="1"/>
        <v>134.81333643186198</v>
      </c>
    </row>
    <row r="49" spans="1:7" ht="30" outlineLevel="1" x14ac:dyDescent="0.2">
      <c r="A49" s="14" t="s">
        <v>92</v>
      </c>
      <c r="B49" s="14" t="s">
        <v>32</v>
      </c>
      <c r="C49" s="11">
        <v>69713.2</v>
      </c>
      <c r="D49" s="11">
        <v>49779</v>
      </c>
      <c r="E49" s="53">
        <f t="shared" si="0"/>
        <v>71.405415330238753</v>
      </c>
      <c r="F49" s="11">
        <v>55850.2</v>
      </c>
      <c r="G49" s="16">
        <f t="shared" si="1"/>
        <v>89.129492821869931</v>
      </c>
    </row>
    <row r="50" spans="1:7" ht="15" outlineLevel="1" x14ac:dyDescent="0.2">
      <c r="A50" s="14" t="s">
        <v>93</v>
      </c>
      <c r="B50" s="14" t="s">
        <v>33</v>
      </c>
      <c r="C50" s="11">
        <v>641272.5</v>
      </c>
      <c r="D50" s="11">
        <v>442256.8</v>
      </c>
      <c r="E50" s="53">
        <f t="shared" si="0"/>
        <v>68.965502185108519</v>
      </c>
      <c r="F50" s="11">
        <v>412824.99</v>
      </c>
      <c r="G50" s="16">
        <f t="shared" si="1"/>
        <v>107.12936733796082</v>
      </c>
    </row>
    <row r="51" spans="1:7" ht="15" outlineLevel="1" x14ac:dyDescent="0.2">
      <c r="A51" s="14" t="s">
        <v>94</v>
      </c>
      <c r="B51" s="14" t="s">
        <v>34</v>
      </c>
      <c r="C51" s="11">
        <v>287614.8</v>
      </c>
      <c r="D51" s="11">
        <v>185717.4</v>
      </c>
      <c r="E51" s="53">
        <f t="shared" si="0"/>
        <v>64.571572811969347</v>
      </c>
      <c r="F51" s="11">
        <v>173779.83</v>
      </c>
      <c r="G51" s="16">
        <f t="shared" si="1"/>
        <v>106.86936452866827</v>
      </c>
    </row>
    <row r="52" spans="1:7" ht="30" outlineLevel="1" x14ac:dyDescent="0.2">
      <c r="A52" s="14" t="s">
        <v>95</v>
      </c>
      <c r="B52" s="14" t="s">
        <v>35</v>
      </c>
      <c r="C52" s="11">
        <v>72684.7</v>
      </c>
      <c r="D52" s="11">
        <v>37938.5</v>
      </c>
      <c r="E52" s="53">
        <f t="shared" si="0"/>
        <v>52.195991728658164</v>
      </c>
      <c r="F52" s="11">
        <v>22726.42</v>
      </c>
      <c r="G52" s="16">
        <f t="shared" si="1"/>
        <v>166.93566342609176</v>
      </c>
    </row>
    <row r="53" spans="1:7" ht="28.5" customHeight="1" x14ac:dyDescent="0.2">
      <c r="A53" s="6" t="s">
        <v>99</v>
      </c>
      <c r="B53" s="6" t="s">
        <v>107</v>
      </c>
      <c r="C53" s="10">
        <f>C54+C55</f>
        <v>166063.20000000001</v>
      </c>
      <c r="D53" s="10">
        <f>D54+D55</f>
        <v>114241.9</v>
      </c>
      <c r="E53" s="52">
        <f t="shared" si="0"/>
        <v>68.794230148521763</v>
      </c>
      <c r="F53" s="10">
        <f>F54+F55</f>
        <v>77100.31</v>
      </c>
      <c r="G53" s="18">
        <f t="shared" si="1"/>
        <v>148.17307479049046</v>
      </c>
    </row>
    <row r="54" spans="1:7" ht="15" outlineLevel="1" x14ac:dyDescent="0.2">
      <c r="A54" s="14" t="s">
        <v>100</v>
      </c>
      <c r="B54" s="14" t="s">
        <v>36</v>
      </c>
      <c r="C54" s="11">
        <v>156088.6</v>
      </c>
      <c r="D54" s="11">
        <v>109904.7</v>
      </c>
      <c r="E54" s="53">
        <f t="shared" si="0"/>
        <v>70.41174051147874</v>
      </c>
      <c r="F54" s="11">
        <v>73424.160000000003</v>
      </c>
      <c r="G54" s="16">
        <f t="shared" si="1"/>
        <v>149.68465420646282</v>
      </c>
    </row>
    <row r="55" spans="1:7" ht="30" outlineLevel="1" x14ac:dyDescent="0.2">
      <c r="A55" s="14" t="s">
        <v>101</v>
      </c>
      <c r="B55" s="14" t="s">
        <v>37</v>
      </c>
      <c r="C55" s="11">
        <v>9974.6</v>
      </c>
      <c r="D55" s="11">
        <v>4337.2</v>
      </c>
      <c r="E55" s="53">
        <f t="shared" si="0"/>
        <v>43.482445411344813</v>
      </c>
      <c r="F55" s="11">
        <v>3676.15</v>
      </c>
      <c r="G55" s="16">
        <f t="shared" si="1"/>
        <v>117.98212804156523</v>
      </c>
    </row>
    <row r="56" spans="1:7" ht="34.5" customHeight="1" x14ac:dyDescent="0.2">
      <c r="A56" s="6" t="s">
        <v>102</v>
      </c>
      <c r="B56" s="6" t="s">
        <v>108</v>
      </c>
      <c r="C56" s="10">
        <f>C57+C58</f>
        <v>3069.8</v>
      </c>
      <c r="D56" s="10">
        <f>D57+D58</f>
        <v>2331.5</v>
      </c>
      <c r="E56" s="52">
        <f t="shared" si="0"/>
        <v>75.949573262101765</v>
      </c>
      <c r="F56" s="10">
        <f>F57+F58</f>
        <v>2872.14</v>
      </c>
      <c r="G56" s="16">
        <f t="shared" si="1"/>
        <v>81.17640504989312</v>
      </c>
    </row>
    <row r="57" spans="1:7" ht="30" outlineLevel="1" x14ac:dyDescent="0.2">
      <c r="A57" s="14" t="s">
        <v>103</v>
      </c>
      <c r="B57" s="14" t="s">
        <v>38</v>
      </c>
      <c r="C57" s="11">
        <v>1954.8</v>
      </c>
      <c r="D57" s="11">
        <v>1900</v>
      </c>
      <c r="E57" s="53">
        <f t="shared" si="0"/>
        <v>97.196644157970127</v>
      </c>
      <c r="F57" s="11">
        <v>2244.35</v>
      </c>
      <c r="G57" s="16">
        <f t="shared" si="1"/>
        <v>84.65702764720298</v>
      </c>
    </row>
    <row r="58" spans="1:7" ht="30" outlineLevel="1" x14ac:dyDescent="0.2">
      <c r="A58" s="14" t="s">
        <v>104</v>
      </c>
      <c r="B58" s="14" t="s">
        <v>39</v>
      </c>
      <c r="C58" s="11">
        <v>1115</v>
      </c>
      <c r="D58" s="11">
        <v>431.5</v>
      </c>
      <c r="E58" s="53">
        <f t="shared" si="0"/>
        <v>38.699551569506724</v>
      </c>
      <c r="F58" s="11">
        <v>627.79</v>
      </c>
      <c r="G58" s="16">
        <f t="shared" si="1"/>
        <v>68.733175106325376</v>
      </c>
    </row>
    <row r="59" spans="1:7" ht="52.5" customHeight="1" x14ac:dyDescent="0.2">
      <c r="A59" s="6" t="s">
        <v>105</v>
      </c>
      <c r="B59" s="6" t="s">
        <v>40</v>
      </c>
      <c r="C59" s="10">
        <f>C60</f>
        <v>1000</v>
      </c>
      <c r="D59" s="10">
        <f>D60</f>
        <v>0</v>
      </c>
      <c r="E59" s="52">
        <f t="shared" si="0"/>
        <v>0</v>
      </c>
      <c r="F59" s="10">
        <v>0</v>
      </c>
      <c r="G59" s="18">
        <v>0</v>
      </c>
    </row>
    <row r="60" spans="1:7" ht="30" outlineLevel="1" x14ac:dyDescent="0.2">
      <c r="A60" s="14" t="s">
        <v>106</v>
      </c>
      <c r="B60" s="14" t="s">
        <v>40</v>
      </c>
      <c r="C60" s="11">
        <v>1000</v>
      </c>
      <c r="D60" s="11">
        <v>0</v>
      </c>
      <c r="E60" s="53">
        <f t="shared" si="0"/>
        <v>0</v>
      </c>
      <c r="F60" s="11">
        <v>0</v>
      </c>
      <c r="G60" s="16">
        <v>0</v>
      </c>
    </row>
  </sheetData>
  <mergeCells count="2">
    <mergeCell ref="A2:G4"/>
    <mergeCell ref="A7:B7"/>
  </mergeCells>
  <pageMargins left="0.35433070866141736" right="0.35433070866141736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E9" sqref="E9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7" width="17.7109375" customWidth="1"/>
    <col min="8" max="8" width="21" customWidth="1"/>
  </cols>
  <sheetData>
    <row r="1" spans="1:8" x14ac:dyDescent="0.2">
      <c r="A1" s="68" t="s">
        <v>204</v>
      </c>
      <c r="B1" s="68"/>
      <c r="C1" s="68"/>
      <c r="D1" s="68"/>
      <c r="E1" s="68"/>
      <c r="F1" s="68"/>
      <c r="G1" s="68"/>
      <c r="H1" s="68"/>
    </row>
    <row r="2" spans="1:8" x14ac:dyDescent="0.2">
      <c r="A2" s="68"/>
      <c r="B2" s="68"/>
      <c r="C2" s="68"/>
      <c r="D2" s="68"/>
      <c r="E2" s="68"/>
      <c r="F2" s="68"/>
      <c r="G2" s="68"/>
      <c r="H2" s="68"/>
    </row>
    <row r="3" spans="1:8" x14ac:dyDescent="0.2">
      <c r="A3" s="68"/>
      <c r="B3" s="68"/>
      <c r="C3" s="68"/>
      <c r="D3" s="68"/>
      <c r="E3" s="68"/>
      <c r="F3" s="68"/>
      <c r="G3" s="68"/>
      <c r="H3" s="68"/>
    </row>
    <row r="4" spans="1:8" ht="15.75" x14ac:dyDescent="0.25">
      <c r="A4" s="40"/>
      <c r="B4" s="40"/>
      <c r="C4" s="40"/>
      <c r="D4" s="40"/>
      <c r="E4" s="40"/>
      <c r="F4" s="40"/>
      <c r="H4" s="40"/>
    </row>
    <row r="5" spans="1:8" ht="99.75" x14ac:dyDescent="0.2">
      <c r="A5" s="41" t="s">
        <v>109</v>
      </c>
      <c r="B5" s="41" t="s">
        <v>176</v>
      </c>
      <c r="C5" s="41" t="s">
        <v>177</v>
      </c>
      <c r="D5" s="41" t="s">
        <v>201</v>
      </c>
      <c r="E5" s="49" t="s">
        <v>213</v>
      </c>
      <c r="F5" s="49" t="s">
        <v>212</v>
      </c>
      <c r="G5" s="41" t="s">
        <v>211</v>
      </c>
      <c r="H5" s="41" t="s">
        <v>178</v>
      </c>
    </row>
    <row r="6" spans="1:8" ht="28.5" x14ac:dyDescent="0.2">
      <c r="A6" s="41" t="s">
        <v>179</v>
      </c>
      <c r="B6" s="41">
        <v>861</v>
      </c>
      <c r="C6" s="41" t="s">
        <v>180</v>
      </c>
      <c r="D6" s="42">
        <f>D7+D8</f>
        <v>0</v>
      </c>
      <c r="E6" s="50">
        <f t="shared" ref="E6" si="0">E7+E8</f>
        <v>0</v>
      </c>
      <c r="F6" s="50">
        <v>0</v>
      </c>
      <c r="G6" s="42">
        <f>G7+G8</f>
        <v>0</v>
      </c>
      <c r="H6" s="43">
        <v>0</v>
      </c>
    </row>
    <row r="7" spans="1:8" ht="45" x14ac:dyDescent="0.2">
      <c r="A7" s="44" t="s">
        <v>181</v>
      </c>
      <c r="B7" s="45">
        <v>861</v>
      </c>
      <c r="C7" s="44" t="s">
        <v>182</v>
      </c>
      <c r="D7" s="46">
        <v>30000</v>
      </c>
      <c r="E7" s="46">
        <v>0</v>
      </c>
      <c r="F7" s="46">
        <f t="shared" ref="F7:F11" si="1">E7/D7*100</f>
        <v>0</v>
      </c>
      <c r="G7" s="46">
        <v>0</v>
      </c>
      <c r="H7" s="47">
        <v>0</v>
      </c>
    </row>
    <row r="8" spans="1:8" ht="45" x14ac:dyDescent="0.2">
      <c r="A8" s="44" t="s">
        <v>183</v>
      </c>
      <c r="B8" s="45">
        <v>861</v>
      </c>
      <c r="C8" s="44" t="s">
        <v>184</v>
      </c>
      <c r="D8" s="46">
        <v>-30000</v>
      </c>
      <c r="E8" s="46">
        <v>0</v>
      </c>
      <c r="F8" s="46">
        <f t="shared" si="1"/>
        <v>0</v>
      </c>
      <c r="G8" s="46">
        <v>0</v>
      </c>
      <c r="H8" s="47">
        <v>0</v>
      </c>
    </row>
    <row r="9" spans="1:8" ht="28.5" x14ac:dyDescent="0.2">
      <c r="A9" s="48" t="s">
        <v>185</v>
      </c>
      <c r="B9" s="41">
        <v>861</v>
      </c>
      <c r="C9" s="48" t="s">
        <v>186</v>
      </c>
      <c r="D9" s="42">
        <f>D10+D11</f>
        <v>156577.99999999907</v>
      </c>
      <c r="E9" s="50">
        <f t="shared" ref="E9" si="2">E10+E11</f>
        <v>43906.400000000373</v>
      </c>
      <c r="F9" s="50">
        <f t="shared" si="1"/>
        <v>28.041231846109056</v>
      </c>
      <c r="G9" s="42">
        <f>G10+G11</f>
        <v>28562.400000000373</v>
      </c>
      <c r="H9" s="51">
        <f t="shared" ref="H9:H11" si="3">E9/G9*100</f>
        <v>153.72097582836105</v>
      </c>
    </row>
    <row r="10" spans="1:8" ht="30" x14ac:dyDescent="0.2">
      <c r="A10" s="44" t="s">
        <v>187</v>
      </c>
      <c r="B10" s="45">
        <v>861</v>
      </c>
      <c r="C10" s="44" t="s">
        <v>188</v>
      </c>
      <c r="D10" s="46">
        <v>-8264924.2000000002</v>
      </c>
      <c r="E10" s="46">
        <v>-5763212.2999999998</v>
      </c>
      <c r="F10" s="46">
        <f t="shared" si="1"/>
        <v>69.730975875132643</v>
      </c>
      <c r="G10" s="46">
        <v>-5525521.5999999996</v>
      </c>
      <c r="H10" s="47">
        <f t="shared" si="3"/>
        <v>104.30168800715573</v>
      </c>
    </row>
    <row r="11" spans="1:8" ht="30" x14ac:dyDescent="0.2">
      <c r="A11" s="44" t="s">
        <v>189</v>
      </c>
      <c r="B11" s="45">
        <v>861</v>
      </c>
      <c r="C11" s="44" t="s">
        <v>190</v>
      </c>
      <c r="D11" s="46">
        <v>8421502.1999999993</v>
      </c>
      <c r="E11" s="46">
        <v>5807118.7000000002</v>
      </c>
      <c r="F11" s="46">
        <f t="shared" si="1"/>
        <v>68.955853268078471</v>
      </c>
      <c r="G11" s="46">
        <v>5554084</v>
      </c>
      <c r="H11" s="47">
        <f t="shared" si="3"/>
        <v>104.55583134860763</v>
      </c>
    </row>
    <row r="12" spans="1:8" ht="42.75" x14ac:dyDescent="0.2">
      <c r="A12" s="48" t="s">
        <v>191</v>
      </c>
      <c r="B12" s="41">
        <v>861</v>
      </c>
      <c r="C12" s="48" t="s">
        <v>192</v>
      </c>
      <c r="D12" s="42">
        <v>0</v>
      </c>
      <c r="E12" s="50">
        <v>0</v>
      </c>
      <c r="F12" s="50">
        <v>0</v>
      </c>
      <c r="G12" s="42">
        <v>0</v>
      </c>
      <c r="H12" s="43">
        <v>0</v>
      </c>
    </row>
    <row r="13" spans="1:8" ht="42.75" x14ac:dyDescent="0.2">
      <c r="A13" s="48" t="s">
        <v>193</v>
      </c>
      <c r="B13" s="41">
        <v>861</v>
      </c>
      <c r="C13" s="48" t="s">
        <v>194</v>
      </c>
      <c r="D13" s="42">
        <v>0</v>
      </c>
      <c r="E13" s="50">
        <v>0</v>
      </c>
      <c r="F13" s="50">
        <v>0</v>
      </c>
      <c r="G13" s="42">
        <v>0</v>
      </c>
      <c r="H13" s="43">
        <v>0</v>
      </c>
    </row>
    <row r="14" spans="1:8" ht="60" x14ac:dyDescent="0.2">
      <c r="A14" s="44" t="s">
        <v>195</v>
      </c>
      <c r="B14" s="45">
        <v>861</v>
      </c>
      <c r="C14" s="44" t="s">
        <v>196</v>
      </c>
      <c r="D14" s="46">
        <v>0</v>
      </c>
      <c r="E14" s="46">
        <v>0</v>
      </c>
      <c r="F14" s="46">
        <v>0</v>
      </c>
      <c r="G14" s="46">
        <v>0</v>
      </c>
      <c r="H14" s="47">
        <v>0</v>
      </c>
    </row>
    <row r="15" spans="1:8" ht="60" x14ac:dyDescent="0.2">
      <c r="A15" s="44" t="s">
        <v>197</v>
      </c>
      <c r="B15" s="45">
        <v>861</v>
      </c>
      <c r="C15" s="44" t="s">
        <v>198</v>
      </c>
      <c r="D15" s="46">
        <v>0</v>
      </c>
      <c r="E15" s="46">
        <v>0</v>
      </c>
      <c r="F15" s="46">
        <v>0</v>
      </c>
      <c r="G15" s="46">
        <v>0</v>
      </c>
      <c r="H15" s="47">
        <v>0</v>
      </c>
    </row>
    <row r="16" spans="1:8" ht="14.25" customHeight="1" x14ac:dyDescent="0.2">
      <c r="A16" s="69" t="s">
        <v>199</v>
      </c>
      <c r="B16" s="69"/>
      <c r="C16" s="69"/>
      <c r="D16" s="70">
        <f>D9+D6</f>
        <v>156577.99999999907</v>
      </c>
      <c r="E16" s="70">
        <f t="shared" ref="E16" si="4">E9+E6</f>
        <v>43906.400000000373</v>
      </c>
      <c r="F16" s="70">
        <f>F9+F6</f>
        <v>28.041231846109056</v>
      </c>
      <c r="G16" s="70">
        <f>G9+G6+G12</f>
        <v>28562.400000000373</v>
      </c>
      <c r="H16" s="71">
        <f>G16/E16*100</f>
        <v>65.05293078002326</v>
      </c>
    </row>
    <row r="17" spans="1:8" ht="14.25" customHeight="1" x14ac:dyDescent="0.2">
      <c r="A17" s="69"/>
      <c r="B17" s="69"/>
      <c r="C17" s="69"/>
      <c r="D17" s="70"/>
      <c r="E17" s="70"/>
      <c r="F17" s="70"/>
      <c r="G17" s="70"/>
      <c r="H17" s="71"/>
    </row>
  </sheetData>
  <mergeCells count="7">
    <mergeCell ref="A1:H3"/>
    <mergeCell ref="A16:C17"/>
    <mergeCell ref="D16:D17"/>
    <mergeCell ref="G16:G17"/>
    <mergeCell ref="H16:H17"/>
    <mergeCell ref="E16:E17"/>
    <mergeCell ref="F16:F1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 фин-я дефицита</vt:lpstr>
      <vt:lpstr>Расходы!APPT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Марина Щербакова</cp:lastModifiedBy>
  <cp:lastPrinted>2023-09-14T13:02:23Z</cp:lastPrinted>
  <dcterms:created xsi:type="dcterms:W3CDTF">2023-02-27T11:34:33Z</dcterms:created>
  <dcterms:modified xsi:type="dcterms:W3CDTF">2023-10-13T12:35:05Z</dcterms:modified>
</cp:coreProperties>
</file>