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75" windowHeight="11610"/>
  </bookViews>
  <sheets>
    <sheet name="Доходы" sheetId="1" r:id="rId1"/>
    <sheet name="Расходы" sheetId="2" r:id="rId2"/>
    <sheet name="Источники фин-ния дефицита" sheetId="3" r:id="rId3"/>
  </sheets>
  <calcPr calcId="152511"/>
</workbook>
</file>

<file path=xl/calcChain.xml><?xml version="1.0" encoding="utf-8"?>
<calcChain xmlns="http://schemas.openxmlformats.org/spreadsheetml/2006/main">
  <c r="G13" i="3" l="1"/>
  <c r="G14" i="3"/>
  <c r="E6" i="3" l="1"/>
  <c r="E13" i="3"/>
  <c r="E14" i="3"/>
  <c r="E62" i="2" l="1"/>
  <c r="F60" i="2"/>
  <c r="D60" i="2"/>
  <c r="C60" i="2"/>
  <c r="E8" i="2" l="1"/>
  <c r="E9" i="2"/>
  <c r="E10" i="2"/>
  <c r="E11" i="2"/>
  <c r="E12" i="2"/>
  <c r="E13" i="2"/>
  <c r="F55" i="2" l="1"/>
  <c r="F51" i="2"/>
  <c r="F45" i="2"/>
  <c r="F38" i="2"/>
  <c r="F32" i="2"/>
  <c r="F25" i="2"/>
  <c r="F20" i="2"/>
  <c r="F16" i="2"/>
  <c r="F14" i="2"/>
  <c r="F7" i="2"/>
  <c r="D20" i="2"/>
  <c r="C20" i="2"/>
  <c r="G15" i="2"/>
  <c r="D51" i="2"/>
  <c r="C51" i="2"/>
  <c r="F26" i="1" l="1"/>
  <c r="D26" i="1"/>
  <c r="G26" i="1" l="1"/>
  <c r="H14" i="3"/>
  <c r="H11" i="3"/>
  <c r="H12" i="3"/>
  <c r="H13" i="3"/>
  <c r="H15" i="3"/>
  <c r="F8" i="3"/>
  <c r="F9" i="3"/>
  <c r="F11" i="3"/>
  <c r="F12" i="3"/>
  <c r="F15" i="3"/>
  <c r="F16" i="3"/>
  <c r="E10" i="3"/>
  <c r="E7" i="3"/>
  <c r="G8" i="2"/>
  <c r="G10" i="2"/>
  <c r="G11" i="2"/>
  <c r="G13" i="2"/>
  <c r="G17" i="2"/>
  <c r="G19" i="2"/>
  <c r="G23" i="2"/>
  <c r="G24" i="2"/>
  <c r="G26" i="2"/>
  <c r="G27" i="2"/>
  <c r="G28" i="2"/>
  <c r="G31" i="2"/>
  <c r="G33" i="2"/>
  <c r="G34" i="2"/>
  <c r="G35" i="2"/>
  <c r="G36" i="2"/>
  <c r="G37" i="2"/>
  <c r="G39" i="2"/>
  <c r="G40" i="2"/>
  <c r="G42" i="2"/>
  <c r="G46" i="2"/>
  <c r="G47" i="2"/>
  <c r="G48" i="2"/>
  <c r="G49" i="2"/>
  <c r="G50" i="2"/>
  <c r="G53" i="2"/>
  <c r="G54" i="2"/>
  <c r="G57" i="2"/>
  <c r="G61" i="2"/>
  <c r="G20" i="2"/>
  <c r="D14" i="2"/>
  <c r="G14" i="2" s="1"/>
  <c r="C14" i="2"/>
  <c r="E15" i="2"/>
  <c r="E17" i="2"/>
  <c r="E18" i="2"/>
  <c r="E19" i="2"/>
  <c r="E21" i="2"/>
  <c r="E23" i="2"/>
  <c r="E24" i="2"/>
  <c r="E26" i="2"/>
  <c r="E27" i="2"/>
  <c r="E28" i="2"/>
  <c r="E30" i="2"/>
  <c r="E31" i="2"/>
  <c r="E33" i="2"/>
  <c r="E34" i="2"/>
  <c r="E35" i="2"/>
  <c r="E36" i="2"/>
  <c r="E37" i="2"/>
  <c r="E39" i="2"/>
  <c r="E40" i="2"/>
  <c r="E42" i="2"/>
  <c r="E43" i="2"/>
  <c r="E44" i="2"/>
  <c r="E46" i="2"/>
  <c r="E47" i="2"/>
  <c r="E48" i="2"/>
  <c r="E49" i="2"/>
  <c r="E50" i="2"/>
  <c r="E53" i="2"/>
  <c r="E54" i="2"/>
  <c r="E56" i="2"/>
  <c r="E59" i="2"/>
  <c r="E61" i="2"/>
  <c r="D58" i="2"/>
  <c r="D55" i="2"/>
  <c r="G55" i="2" s="1"/>
  <c r="D45" i="2"/>
  <c r="D41" i="2"/>
  <c r="D38" i="2"/>
  <c r="D32" i="2"/>
  <c r="D29" i="2"/>
  <c r="D25" i="2"/>
  <c r="D16" i="2"/>
  <c r="D7" i="2"/>
  <c r="D6" i="2" l="1"/>
  <c r="E7" i="1" l="1"/>
  <c r="E9" i="1"/>
  <c r="E11" i="1"/>
  <c r="E13" i="1"/>
  <c r="E14" i="1"/>
  <c r="E15" i="1"/>
  <c r="E18" i="1"/>
  <c r="E19" i="1"/>
  <c r="E20" i="1"/>
  <c r="E21" i="1"/>
  <c r="E22" i="1"/>
  <c r="E23" i="1"/>
  <c r="E24" i="1"/>
  <c r="E25" i="1"/>
  <c r="E28" i="1"/>
  <c r="E29" i="1"/>
  <c r="E30" i="1"/>
  <c r="E31" i="1"/>
  <c r="C10" i="1" l="1"/>
  <c r="G10" i="3" l="1"/>
  <c r="D10" i="3"/>
  <c r="G7" i="3"/>
  <c r="D7" i="3"/>
  <c r="D6" i="3" l="1"/>
  <c r="F6" i="3" s="1"/>
  <c r="F10" i="3"/>
  <c r="H10" i="3"/>
  <c r="G6" i="3"/>
  <c r="H6" i="3" s="1"/>
  <c r="G60" i="2"/>
  <c r="E60" i="2"/>
  <c r="F58" i="2"/>
  <c r="C58" i="2"/>
  <c r="E58" i="2" s="1"/>
  <c r="C55" i="2"/>
  <c r="E55" i="2" s="1"/>
  <c r="E51" i="2"/>
  <c r="G51" i="2"/>
  <c r="G45" i="2"/>
  <c r="C45" i="2"/>
  <c r="E45" i="2" s="1"/>
  <c r="F41" i="2"/>
  <c r="G41" i="2" s="1"/>
  <c r="C41" i="2"/>
  <c r="E41" i="2" s="1"/>
  <c r="G38" i="2"/>
  <c r="C38" i="2"/>
  <c r="E38" i="2" s="1"/>
  <c r="G32" i="2"/>
  <c r="C32" i="2"/>
  <c r="E32" i="2" s="1"/>
  <c r="F29" i="2"/>
  <c r="G29" i="2" s="1"/>
  <c r="C29" i="2"/>
  <c r="E29" i="2" s="1"/>
  <c r="G25" i="2"/>
  <c r="C25" i="2"/>
  <c r="E25" i="2" s="1"/>
  <c r="E20" i="2"/>
  <c r="G16" i="2"/>
  <c r="C16" i="2"/>
  <c r="E16" i="2" s="1"/>
  <c r="E14" i="2"/>
  <c r="G7" i="2"/>
  <c r="C7" i="2"/>
  <c r="E7" i="2" s="1"/>
  <c r="F6" i="2" l="1"/>
  <c r="G6" i="2" s="1"/>
  <c r="C6" i="2"/>
  <c r="E6" i="2" s="1"/>
  <c r="G31" i="1" l="1"/>
  <c r="G30" i="1"/>
  <c r="G29" i="1"/>
  <c r="G28" i="1"/>
  <c r="F27" i="1"/>
  <c r="D27" i="1"/>
  <c r="C27" i="1"/>
  <c r="C26" i="1"/>
  <c r="E26" i="1" s="1"/>
  <c r="G25" i="1"/>
  <c r="G24" i="1"/>
  <c r="G23" i="1"/>
  <c r="G22" i="1"/>
  <c r="G21" i="1"/>
  <c r="G20" i="1"/>
  <c r="G19" i="1"/>
  <c r="F17" i="1"/>
  <c r="D17" i="1"/>
  <c r="C17" i="1"/>
  <c r="G15" i="1"/>
  <c r="G14" i="1"/>
  <c r="G13" i="1"/>
  <c r="F10" i="1"/>
  <c r="D10" i="1"/>
  <c r="E10" i="1" s="1"/>
  <c r="G9" i="1"/>
  <c r="F8" i="1"/>
  <c r="D8" i="1"/>
  <c r="C8" i="1"/>
  <c r="G7" i="1"/>
  <c r="F6" i="1"/>
  <c r="D6" i="1"/>
  <c r="C6" i="1"/>
  <c r="E6" i="1" l="1"/>
  <c r="E8" i="1"/>
  <c r="F5" i="1"/>
  <c r="F4" i="1" s="1"/>
  <c r="D5" i="1"/>
  <c r="C5" i="1"/>
  <c r="C4" i="1" s="1"/>
  <c r="E27" i="1"/>
  <c r="E17" i="1"/>
  <c r="G27" i="1"/>
  <c r="G17" i="1"/>
  <c r="G6" i="1"/>
  <c r="G8" i="1"/>
  <c r="G10" i="1"/>
  <c r="E5" i="1" l="1"/>
  <c r="G5" i="1"/>
  <c r="D4" i="1"/>
  <c r="G4" i="1" s="1"/>
  <c r="E4" i="1" l="1"/>
</calcChain>
</file>

<file path=xl/sharedStrings.xml><?xml version="1.0" encoding="utf-8"?>
<sst xmlns="http://schemas.openxmlformats.org/spreadsheetml/2006/main" count="217" uniqueCount="212">
  <si>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</si>
  <si>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</si>
  <si>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</si>
  <si>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</si>
  <si>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</si>
  <si>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</si>
  <si>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</si>
  <si>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</si>
  <si>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</si>
  <si>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</si>
  <si>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</si>
  <si>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</si>
  <si>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</si>
  <si>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</si>
  <si>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</si>
  <si>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</si>
  <si>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</si>
  <si>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</si>
  <si>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</si>
  <si>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</si>
  <si>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</si>
  <si>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</si>
  <si>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</si>
  <si>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</si>
  <si>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</si>
  <si>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</si>
  <si>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</si>
  <si>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</si>
  <si>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
</t>
  </si>
  <si>
    <t>1.11.09.00.0.00.0.000</t>
  </si>
  <si>
    <t xml:space="preserve"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</si>
  <si>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</si>
  <si>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</si>
  <si>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</si>
  <si>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</si>
  <si>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</si>
  <si>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</si>
  <si>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</si>
  <si>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</si>
  <si>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</si>
  <si>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</si>
  <si>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</si>
  <si>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</si>
  <si>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</si>
  <si>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</si>
  <si>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</si>
  <si>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 xml:space="preserve">Дотации бюджетам субъектов Российской Федерации 
и муниципальных образований
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</si>
  <si>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</si>
  <si>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</si>
  <si>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</si>
  <si>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 xml:space="preserve">Субвенции бюджетам субъектов Российской Федерации 
и муниципальных образований
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</si>
  <si>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</si>
  <si>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</si>
  <si>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</si>
  <si>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</si>
  <si>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КФСР</t>
  </si>
  <si>
    <t>Наименование КФСР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</si>
  <si>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</si>
  <si>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</si>
  <si>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</si>
  <si>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</si>
  <si>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</si>
  <si>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</si>
  <si>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</si>
  <si>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</si>
  <si>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</si>
  <si>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</si>
  <si>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</si>
  <si>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</si>
  <si>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</si>
  <si>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</si>
  <si>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</si>
  <si>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</si>
  <si>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</si>
  <si>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</si>
  <si>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</si>
  <si>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</si>
  <si>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</si>
  <si>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</si>
  <si>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</si>
  <si>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</si>
  <si>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</si>
  <si>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</si>
  <si>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</si>
  <si>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</si>
  <si>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</si>
  <si>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</si>
  <si>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</si>
  <si>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</si>
  <si>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</si>
  <si>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</si>
  <si>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</si>
  <si>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</si>
  <si>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</si>
  <si>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</si>
  <si>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</si>
  <si>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</si>
  <si>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</si>
  <si>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</si>
  <si>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</si>
  <si>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</si>
  <si>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</si>
  <si>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</si>
  <si>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</si>
  <si>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</si>
  <si>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</si>
  <si>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</si>
  <si>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</si>
  <si>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</si>
  <si>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</si>
  <si>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</si>
  <si>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</si>
  <si>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</si>
  <si>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</si>
  <si>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</si>
  <si>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</si>
  <si>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</si>
  <si>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</si>
  <si>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</si>
  <si>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</si>
  <si>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</si>
  <si>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</si>
  <si>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</si>
  <si>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</si>
  <si>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</si>
  <si>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</si>
  <si>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</si>
  <si>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</si>
  <si>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</si>
  <si>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</si>
  <si>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</si>
  <si>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</si>
  <si>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</si>
  <si>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</si>
  <si>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</si>
  <si>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</si>
  <si>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</si>
  <si>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</si>
  <si>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</si>
  <si>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</si>
  <si>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</si>
  <si>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</si>
  <si>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</si>
  <si>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</si>
  <si>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</si>
  <si>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</si>
  <si>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</si>
  <si>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</si>
  <si>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</si>
  <si>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</si>
  <si>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</si>
  <si>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</si>
  <si>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</si>
  <si>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</si>
  <si>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</si>
  <si>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</si>
  <si>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</si>
  <si>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</si>
  <si>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</si>
  <si>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</si>
  <si>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</si>
  <si>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</si>
  <si>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</si>
  <si>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</si>
  <si>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</si>
  <si>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</si>
  <si>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Увеличение остатков средств бюджетов</t>
  </si>
  <si>
    <t>Уменьшение остатков средств бюджетов</t>
  </si>
  <si>
    <t>Расходы бюджета, всего</t>
  </si>
  <si>
    <t>Доходы бюджета, всего</t>
  </si>
  <si>
    <t>Налог, взимаемый в связи 
с применением патентной системы налогообложения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</si>
  <si>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</si>
  <si>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</si>
  <si>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</si>
  <si>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</si>
  <si>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</si>
  <si>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</si>
  <si>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</si>
  <si>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</si>
  <si>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</si>
  <si>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</si>
  <si>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</si>
  <si>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</si>
  <si>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01 05 00 00 00 0000 600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</si>
  <si>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</si>
  <si>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</si>
  <si>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</si>
  <si>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</si>
  <si>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</si>
  <si>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</si>
  <si>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</si>
  <si>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</si>
  <si>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</si>
  <si>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Бюджетные назначения на 2023 г., тыс. руб.</t>
  </si>
  <si>
    <t>1.09.00.00.0.00.0.000</t>
  </si>
  <si>
    <t>Задолженность и перерасчеты по отмененным налогам</t>
  </si>
  <si>
    <t>2.02.08.00.0.00.0.000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</si>
  <si>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</si>
  <si>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1101</t>
  </si>
  <si>
    <t>Физическая культура</t>
  </si>
  <si>
    <t>Сведения об исполнении доходов бюджета муниципального района «Белгородский район» Белгородской области за девять месяцев 2023 года в сравнении с запланированными значениями на соответствующий финансовый год и с соответствующим периодом прошлого года</t>
  </si>
  <si>
    <t>Фактическое исполение по состоянию на 01.10.2023 г., тыс. руб.</t>
  </si>
  <si>
    <t>% исполнения по состоянию на 01.10.2023 г.</t>
  </si>
  <si>
    <t>Фактическое исполение по состоянию на 01.10.2022 г., тыс. руб.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</si>
  <si>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девять месяцев 2023 года в сравнении с запланированными значениями на соответствующий финансовый год</t>
  </si>
  <si>
    <t>Бюджетные назначения на 01.10.2023 г., тыс.руб.</t>
  </si>
  <si>
    <t>БЮДЖЕТНЫЕ АССИГНОВАНИЯ ПО ИСТОЧНИКАМ ДЕФИЦИТА БЮДЖЕТА МУНИЦИПАЛЬНОГО РАЙОНА "БЕЛГОРОДСКИЙ РАЙОН" БЕЛГОРОДСКОЙ ОБЛАСТИ ЗА ДЕВЯТЬ МЕСЯЦЕВ 2023 ГОДА В СРАВНЕНИИ С СООТВЕТСТВУЮЩИМ ПЕРИОДОМ ПРОШЛОГО ГОДА</t>
  </si>
  <si>
    <t>Бюджетные назначения на 01.10.2023 г., тыс. руб.</t>
  </si>
  <si>
    <t>Фактическое исполнение по состоянию на 01.10.2023 г., тыс. руб.</t>
  </si>
  <si>
    <t>% исполнения годового плана по состоянию на 01.10.2023 г.</t>
  </si>
  <si>
    <t>Фактическое исполнение по состоянию на 01.10.2022 г., тыс. руб.</t>
  </si>
  <si>
    <t>Иные дотации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</si>
</sst>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8.5"/>
      <name val="MS Sans Serif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wrapText="1"/>
    </xf>
    <xf numFmtId="0" fontId="7" fillId="0" borderId="0" xfId="0" applyFont="1" applyBorder="1" applyAlignment="1" applyProtection="1"/>
    <xf numFmtId="49" fontId="2" fillId="0" borderId="2" xfId="0" applyNumberFormat="1" applyFont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2" xfId="0" applyNumberFormat="1" applyFont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8" fillId="0" borderId="2" xfId="0" applyNumberFormat="1" applyFont="1" applyFill="1" applyBorder="1" applyAlignment="1" applyProtection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0" fillId="0" borderId="0" xfId="0" applyFont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horizontal="right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workbookViewId="0">
      <selection activeCell="C39" sqref="C39"/>
    </sheetView>
  </sheetViews>
  <sheetFormatPr defaultRowHeight="15" x14ac:dyDescent="0.25"/>
  <cols>
    <col min="1" max="1" width="21" customWidth="1"/>
    <col min="2" max="2" width="45.42578125" style="5" customWidth="1"/>
    <col min="3" max="3" width="19.7109375" customWidth="1"/>
    <col min="4" max="4" width="18.42578125" customWidth="1"/>
    <col min="5" max="5" width="18" customWidth="1"/>
    <col min="6" max="6" width="16.5703125" customWidth="1"/>
    <col min="7" max="7" width="21.140625" customWidth="1"/>
  </cols>
  <sheetData>
    <row r="1" spans="1:9" ht="57" customHeight="1" x14ac:dyDescent="0.25">
      <c r="A1" s="58" t="s">
        <v>200</v>
      </c>
      <c r="B1" s="58"/>
      <c r="C1" s="58"/>
      <c r="D1" s="58"/>
      <c r="E1" s="58"/>
      <c r="F1" s="58"/>
      <c r="G1" s="59"/>
    </row>
    <row r="2" spans="1:9" ht="15.75" x14ac:dyDescent="0.25">
      <c r="A2" s="1"/>
      <c r="B2" s="1"/>
      <c r="C2" s="1"/>
      <c r="D2" s="1"/>
      <c r="E2" s="1"/>
      <c r="F2" s="1"/>
      <c r="G2" s="2"/>
    </row>
    <row r="3" spans="1:9" ht="80.25" customHeight="1" x14ac:dyDescent="0.25">
      <c r="A3" s="18" t="s">
        <v>0</v>
      </c>
      <c r="B3" s="18" t="s">
        <v>1</v>
      </c>
      <c r="C3" s="18" t="s">
        <v>193</v>
      </c>
      <c r="D3" s="9" t="s">
        <v>201</v>
      </c>
      <c r="E3" s="18" t="s">
        <v>202</v>
      </c>
      <c r="F3" s="9" t="s">
        <v>203</v>
      </c>
      <c r="G3" s="11" t="s">
        <v>57</v>
      </c>
    </row>
    <row r="4" spans="1:9" ht="26.25" customHeight="1" x14ac:dyDescent="0.25">
      <c r="A4" s="60" t="s">
        <v>169</v>
      </c>
      <c r="B4" s="61"/>
      <c r="C4" s="41">
        <f>+C5+C26</f>
        <v>7786974.1000000006</v>
      </c>
      <c r="D4" s="42">
        <f>+D5+D26</f>
        <v>5286040.2</v>
      </c>
      <c r="E4" s="43">
        <f>D4/C4*100</f>
        <v>67.883110077379101</v>
      </c>
      <c r="F4" s="42">
        <f>+F5+F26</f>
        <v>5238225.5999999996</v>
      </c>
      <c r="G4" s="44">
        <f>D4/F4*100</f>
        <v>100.91280146467921</v>
      </c>
    </row>
    <row r="5" spans="1:9" ht="28.5" x14ac:dyDescent="0.25">
      <c r="A5" s="19" t="s">
        <v>2</v>
      </c>
      <c r="B5" s="18" t="s">
        <v>3</v>
      </c>
      <c r="C5" s="20">
        <f>C6+C8+C10+C15+C17+C21+C22+C23+C24+C25+C16</f>
        <v>1658158</v>
      </c>
      <c r="D5" s="20">
        <f>D6+D8+D10+D15+D17+D21+D22+D23+D24+D25+D16</f>
        <v>1193093.9999999998</v>
      </c>
      <c r="E5" s="47">
        <f t="shared" ref="E5:E31" si="0">D5/C5*100</f>
        <v>71.952974324521534</v>
      </c>
      <c r="F5" s="21">
        <f>F6+F8+F10+F15+F17+F21+F22+F23+F24+F25+F16</f>
        <v>1237587.2999999998</v>
      </c>
      <c r="G5" s="22">
        <f>D5/F5*100</f>
        <v>96.404835440699827</v>
      </c>
      <c r="H5" s="3"/>
      <c r="I5" s="4"/>
    </row>
    <row r="6" spans="1:9" ht="28.5" x14ac:dyDescent="0.25">
      <c r="A6" s="19" t="s">
        <v>4</v>
      </c>
      <c r="B6" s="18" t="s">
        <v>5</v>
      </c>
      <c r="C6" s="20">
        <f>C7</f>
        <v>1322831</v>
      </c>
      <c r="D6" s="20">
        <f>D7</f>
        <v>948503</v>
      </c>
      <c r="E6" s="47">
        <f t="shared" si="0"/>
        <v>71.702507727744518</v>
      </c>
      <c r="F6" s="21">
        <f>F7</f>
        <v>981312</v>
      </c>
      <c r="G6" s="22">
        <f t="shared" ref="G6:G10" si="1">D6/F6*100</f>
        <v>96.656618893889004</v>
      </c>
      <c r="H6" s="3"/>
    </row>
    <row r="7" spans="1:9" x14ac:dyDescent="0.25">
      <c r="A7" s="23" t="s">
        <v>6</v>
      </c>
      <c r="B7" s="30" t="s">
        <v>7</v>
      </c>
      <c r="C7" s="24">
        <v>1322831</v>
      </c>
      <c r="D7" s="24">
        <v>948503</v>
      </c>
      <c r="E7" s="47">
        <f t="shared" si="0"/>
        <v>71.702507727744518</v>
      </c>
      <c r="F7" s="24">
        <v>981312</v>
      </c>
      <c r="G7" s="25">
        <f t="shared" si="1"/>
        <v>96.656618893889004</v>
      </c>
      <c r="H7" s="3"/>
    </row>
    <row r="8" spans="1:9" ht="42.75" x14ac:dyDescent="0.25">
      <c r="A8" s="19" t="s">
        <v>8</v>
      </c>
      <c r="B8" s="18" t="s">
        <v>9</v>
      </c>
      <c r="C8" s="20">
        <f>C9</f>
        <v>75298</v>
      </c>
      <c r="D8" s="20">
        <f>D9</f>
        <v>63394.2</v>
      </c>
      <c r="E8" s="47">
        <f t="shared" si="0"/>
        <v>84.191080772397669</v>
      </c>
      <c r="F8" s="21">
        <f>F9</f>
        <v>62858.2</v>
      </c>
      <c r="G8" s="22">
        <f t="shared" si="1"/>
        <v>100.85271293164615</v>
      </c>
      <c r="H8" s="3"/>
    </row>
    <row r="9" spans="1:9" ht="45" x14ac:dyDescent="0.25">
      <c r="A9" s="23" t="s">
        <v>10</v>
      </c>
      <c r="B9" s="30" t="s">
        <v>11</v>
      </c>
      <c r="C9" s="24">
        <v>75298</v>
      </c>
      <c r="D9" s="24">
        <v>63394.2</v>
      </c>
      <c r="E9" s="48">
        <f t="shared" si="0"/>
        <v>84.191080772397669</v>
      </c>
      <c r="F9" s="24">
        <v>62858.2</v>
      </c>
      <c r="G9" s="25">
        <f t="shared" si="1"/>
        <v>100.85271293164615</v>
      </c>
      <c r="H9" s="3"/>
    </row>
    <row r="10" spans="1:9" ht="28.5" x14ac:dyDescent="0.25">
      <c r="A10" s="19" t="s">
        <v>12</v>
      </c>
      <c r="B10" s="18" t="s">
        <v>13</v>
      </c>
      <c r="C10" s="20">
        <f>C11+C12+C13+C14</f>
        <v>79944</v>
      </c>
      <c r="D10" s="20">
        <f>D11+D12+D13+D14</f>
        <v>65986.600000000006</v>
      </c>
      <c r="E10" s="47">
        <f t="shared" si="0"/>
        <v>82.54102872010408</v>
      </c>
      <c r="F10" s="26">
        <f>F11+F12+F13+F14</f>
        <v>61534.5</v>
      </c>
      <c r="G10" s="22">
        <f t="shared" si="1"/>
        <v>107.23512826138185</v>
      </c>
      <c r="H10" s="3"/>
    </row>
    <row r="11" spans="1:9" ht="30" x14ac:dyDescent="0.25">
      <c r="A11" s="23" t="s">
        <v>14</v>
      </c>
      <c r="B11" s="30" t="s">
        <v>15</v>
      </c>
      <c r="C11" s="24">
        <v>11928</v>
      </c>
      <c r="D11" s="24">
        <v>11240.3</v>
      </c>
      <c r="E11" s="48">
        <f t="shared" si="0"/>
        <v>94.234574111334666</v>
      </c>
      <c r="F11" s="24">
        <v>22296.5</v>
      </c>
      <c r="G11" s="25">
        <v>0</v>
      </c>
      <c r="H11" s="3"/>
    </row>
    <row r="12" spans="1:9" ht="30" x14ac:dyDescent="0.25">
      <c r="A12" s="23" t="s">
        <v>16</v>
      </c>
      <c r="B12" s="30" t="s">
        <v>17</v>
      </c>
      <c r="C12" s="24">
        <v>0</v>
      </c>
      <c r="D12" s="72">
        <v>-944.7</v>
      </c>
      <c r="E12" s="48">
        <v>0</v>
      </c>
      <c r="F12" s="24">
        <v>-4063</v>
      </c>
      <c r="G12" s="25">
        <v>0</v>
      </c>
      <c r="H12" s="3"/>
    </row>
    <row r="13" spans="1:9" x14ac:dyDescent="0.25">
      <c r="A13" s="23" t="s">
        <v>18</v>
      </c>
      <c r="B13" s="30" t="s">
        <v>19</v>
      </c>
      <c r="C13" s="24">
        <v>13344</v>
      </c>
      <c r="D13" s="24">
        <v>21168.9</v>
      </c>
      <c r="E13" s="48">
        <f t="shared" si="0"/>
        <v>158.63983812949641</v>
      </c>
      <c r="F13" s="24">
        <v>6863.8</v>
      </c>
      <c r="G13" s="25">
        <f>D13/F13*100</f>
        <v>308.41370669308549</v>
      </c>
      <c r="H13" s="3"/>
    </row>
    <row r="14" spans="1:9" ht="45" x14ac:dyDescent="0.25">
      <c r="A14" s="23" t="s">
        <v>20</v>
      </c>
      <c r="B14" s="30" t="s">
        <v>170</v>
      </c>
      <c r="C14" s="24">
        <v>54672</v>
      </c>
      <c r="D14" s="24">
        <v>34522.1</v>
      </c>
      <c r="E14" s="48">
        <f t="shared" si="0"/>
        <v>63.144022534386892</v>
      </c>
      <c r="F14" s="24">
        <v>36437.199999999997</v>
      </c>
      <c r="G14" s="25">
        <f t="shared" ref="G14" si="2">D14/F14*100</f>
        <v>94.744107670183226</v>
      </c>
      <c r="H14" s="3"/>
    </row>
    <row r="15" spans="1:9" ht="28.5" x14ac:dyDescent="0.25">
      <c r="A15" s="19" t="s">
        <v>21</v>
      </c>
      <c r="B15" s="18" t="s">
        <v>22</v>
      </c>
      <c r="C15" s="20">
        <v>25017</v>
      </c>
      <c r="D15" s="20">
        <v>16367</v>
      </c>
      <c r="E15" s="47">
        <f t="shared" si="0"/>
        <v>65.423512011831946</v>
      </c>
      <c r="F15" s="20">
        <v>16893.8</v>
      </c>
      <c r="G15" s="22">
        <f>D15/F15*100</f>
        <v>96.88169624359233</v>
      </c>
      <c r="H15" s="3"/>
    </row>
    <row r="16" spans="1:9" ht="28.5" x14ac:dyDescent="0.25">
      <c r="A16" s="19" t="s">
        <v>194</v>
      </c>
      <c r="B16" s="18" t="s">
        <v>195</v>
      </c>
      <c r="C16" s="20">
        <v>0</v>
      </c>
      <c r="D16" s="20">
        <v>-2</v>
      </c>
      <c r="E16" s="47">
        <v>0</v>
      </c>
      <c r="F16" s="21"/>
      <c r="G16" s="22"/>
      <c r="H16" s="3"/>
    </row>
    <row r="17" spans="1:8" ht="42.75" x14ac:dyDescent="0.25">
      <c r="A17" s="19" t="s">
        <v>23</v>
      </c>
      <c r="B17" s="18" t="s">
        <v>24</v>
      </c>
      <c r="C17" s="20">
        <f>C18+C19+C20</f>
        <v>105636</v>
      </c>
      <c r="D17" s="20">
        <f>D18+D19+D20</f>
        <v>54612.4</v>
      </c>
      <c r="E17" s="47">
        <f t="shared" si="0"/>
        <v>51.698663334469309</v>
      </c>
      <c r="F17" s="21">
        <f>F18+F19+F20</f>
        <v>75565.2</v>
      </c>
      <c r="G17" s="22">
        <f>D17/F17*100</f>
        <v>72.271892352564421</v>
      </c>
      <c r="H17" s="3"/>
    </row>
    <row r="18" spans="1:8" ht="30" x14ac:dyDescent="0.25">
      <c r="A18" s="23" t="s">
        <v>25</v>
      </c>
      <c r="B18" s="30" t="s">
        <v>26</v>
      </c>
      <c r="C18" s="72">
        <v>108</v>
      </c>
      <c r="D18" s="72">
        <v>1.3</v>
      </c>
      <c r="E18" s="48">
        <f t="shared" si="0"/>
        <v>1.2037037037037037</v>
      </c>
      <c r="F18" s="24">
        <v>0.2</v>
      </c>
      <c r="G18" s="25">
        <v>0</v>
      </c>
      <c r="H18" s="3"/>
    </row>
    <row r="19" spans="1:8" ht="135" x14ac:dyDescent="0.25">
      <c r="A19" s="23" t="s">
        <v>27</v>
      </c>
      <c r="B19" s="30" t="s">
        <v>28</v>
      </c>
      <c r="C19" s="24">
        <v>98532</v>
      </c>
      <c r="D19" s="24">
        <v>48040.9</v>
      </c>
      <c r="E19" s="48">
        <f t="shared" si="0"/>
        <v>48.756647586570864</v>
      </c>
      <c r="F19" s="24">
        <v>70271.3</v>
      </c>
      <c r="G19" s="25">
        <f t="shared" ref="G19:G21" si="3">D19/F19*100</f>
        <v>68.364894345202103</v>
      </c>
      <c r="H19" s="3"/>
    </row>
    <row r="20" spans="1:8" ht="120" x14ac:dyDescent="0.25">
      <c r="A20" s="23" t="s">
        <v>29</v>
      </c>
      <c r="B20" s="30" t="s">
        <v>30</v>
      </c>
      <c r="C20" s="24">
        <v>6996</v>
      </c>
      <c r="D20" s="24">
        <v>6570.2</v>
      </c>
      <c r="E20" s="48">
        <f t="shared" si="0"/>
        <v>93.913664951400804</v>
      </c>
      <c r="F20" s="24">
        <v>5293.7</v>
      </c>
      <c r="G20" s="25">
        <f t="shared" si="3"/>
        <v>124.11356895932902</v>
      </c>
      <c r="H20" s="3"/>
    </row>
    <row r="21" spans="1:8" ht="28.5" x14ac:dyDescent="0.25">
      <c r="A21" s="27" t="s">
        <v>31</v>
      </c>
      <c r="B21" s="31" t="s">
        <v>32</v>
      </c>
      <c r="C21" s="28">
        <v>5062</v>
      </c>
      <c r="D21" s="28">
        <v>4888.2</v>
      </c>
      <c r="E21" s="47">
        <f t="shared" si="0"/>
        <v>96.56657447649151</v>
      </c>
      <c r="F21" s="28">
        <v>1841.2</v>
      </c>
      <c r="G21" s="22">
        <f t="shared" si="3"/>
        <v>265.48989789267864</v>
      </c>
      <c r="H21" s="3"/>
    </row>
    <row r="22" spans="1:8" ht="28.5" x14ac:dyDescent="0.25">
      <c r="A22" s="19" t="s">
        <v>33</v>
      </c>
      <c r="B22" s="18" t="s">
        <v>34</v>
      </c>
      <c r="C22" s="20">
        <v>200</v>
      </c>
      <c r="D22" s="20">
        <v>277</v>
      </c>
      <c r="E22" s="47">
        <f t="shared" si="0"/>
        <v>138.5</v>
      </c>
      <c r="F22" s="20">
        <v>145.19999999999999</v>
      </c>
      <c r="G22" s="22">
        <f>D22/F22*100</f>
        <v>190.77134986225897</v>
      </c>
      <c r="H22" s="3"/>
    </row>
    <row r="23" spans="1:8" ht="42.75" x14ac:dyDescent="0.25">
      <c r="A23" s="27" t="s">
        <v>35</v>
      </c>
      <c r="B23" s="31" t="s">
        <v>36</v>
      </c>
      <c r="C23" s="28">
        <v>32800</v>
      </c>
      <c r="D23" s="28">
        <v>32937.4</v>
      </c>
      <c r="E23" s="47">
        <f t="shared" si="0"/>
        <v>100.41890243902441</v>
      </c>
      <c r="F23" s="28">
        <v>21394.9</v>
      </c>
      <c r="G23" s="29">
        <f t="shared" ref="G23" si="4">D23/F23*100</f>
        <v>153.94977307676129</v>
      </c>
      <c r="H23" s="3"/>
    </row>
    <row r="24" spans="1:8" ht="28.5" x14ac:dyDescent="0.25">
      <c r="A24" s="19" t="s">
        <v>37</v>
      </c>
      <c r="B24" s="18" t="s">
        <v>38</v>
      </c>
      <c r="C24" s="20">
        <v>9653</v>
      </c>
      <c r="D24" s="20">
        <v>5602.2</v>
      </c>
      <c r="E24" s="47">
        <f t="shared" si="0"/>
        <v>58.035843779136023</v>
      </c>
      <c r="F24" s="20">
        <v>8446.6</v>
      </c>
      <c r="G24" s="22">
        <f>D24/F24*100</f>
        <v>66.324911798830286</v>
      </c>
      <c r="H24" s="3"/>
    </row>
    <row r="25" spans="1:8" ht="28.5" x14ac:dyDescent="0.25">
      <c r="A25" s="19" t="s">
        <v>39</v>
      </c>
      <c r="B25" s="18" t="s">
        <v>40</v>
      </c>
      <c r="C25" s="20">
        <v>1717</v>
      </c>
      <c r="D25" s="20">
        <v>528</v>
      </c>
      <c r="E25" s="47">
        <f t="shared" si="0"/>
        <v>30.75131042516016</v>
      </c>
      <c r="F25" s="20">
        <v>7595.7</v>
      </c>
      <c r="G25" s="22">
        <f>D25/F25*100</f>
        <v>6.9513013942098816</v>
      </c>
      <c r="H25" s="3"/>
    </row>
    <row r="26" spans="1:8" ht="28.5" x14ac:dyDescent="0.25">
      <c r="A26" s="19" t="s">
        <v>41</v>
      </c>
      <c r="B26" s="18" t="s">
        <v>42</v>
      </c>
      <c r="C26" s="20">
        <f>C28+C29+C30+C31</f>
        <v>6128816.1000000006</v>
      </c>
      <c r="D26" s="20">
        <f>D28+D29+D30+D31+D33+D32</f>
        <v>4092946.2</v>
      </c>
      <c r="E26" s="47">
        <f t="shared" si="0"/>
        <v>66.782003786995659</v>
      </c>
      <c r="F26" s="21">
        <f>F28+F29+F30+F31+F33+F32</f>
        <v>4000638.3</v>
      </c>
      <c r="G26" s="22">
        <f>D26/F26*100</f>
        <v>102.3073293079257</v>
      </c>
      <c r="H26" s="3"/>
    </row>
    <row r="27" spans="1:8" ht="42.75" x14ac:dyDescent="0.25">
      <c r="A27" s="19" t="s">
        <v>43</v>
      </c>
      <c r="B27" s="18" t="s">
        <v>44</v>
      </c>
      <c r="C27" s="20">
        <f>C28+C29+C30+C31</f>
        <v>6128816.1000000006</v>
      </c>
      <c r="D27" s="20">
        <f>D28+D29+D30+D31</f>
        <v>4094130.6</v>
      </c>
      <c r="E27" s="47">
        <f t="shared" si="0"/>
        <v>66.80132888960398</v>
      </c>
      <c r="F27" s="21">
        <f>F28+F29+F30+F31</f>
        <v>4000638.3</v>
      </c>
      <c r="G27" s="22">
        <f>D27/F27*100</f>
        <v>102.33693458366382</v>
      </c>
      <c r="H27" s="3"/>
    </row>
    <row r="28" spans="1:8" ht="57" x14ac:dyDescent="0.25">
      <c r="A28" s="27" t="s">
        <v>45</v>
      </c>
      <c r="B28" s="31" t="s">
        <v>46</v>
      </c>
      <c r="C28" s="28">
        <v>823641.59999999998</v>
      </c>
      <c r="D28" s="28">
        <v>656156</v>
      </c>
      <c r="E28" s="47">
        <f t="shared" si="0"/>
        <v>79.665233033397058</v>
      </c>
      <c r="F28" s="28">
        <v>537909.19999999995</v>
      </c>
      <c r="G28" s="22">
        <f t="shared" ref="G28" si="5">D28/F28*100</f>
        <v>121.98266919398293</v>
      </c>
      <c r="H28" s="3"/>
    </row>
    <row r="29" spans="1:8" ht="42.75" x14ac:dyDescent="0.25">
      <c r="A29" s="19" t="s">
        <v>47</v>
      </c>
      <c r="B29" s="18" t="s">
        <v>48</v>
      </c>
      <c r="C29" s="20">
        <v>675852</v>
      </c>
      <c r="D29" s="20">
        <v>282126.40000000002</v>
      </c>
      <c r="E29" s="47">
        <f t="shared" si="0"/>
        <v>41.743813734367883</v>
      </c>
      <c r="F29" s="20">
        <v>793735.6</v>
      </c>
      <c r="G29" s="22">
        <f>D29/F29*100</f>
        <v>35.544128296626738</v>
      </c>
      <c r="H29" s="3"/>
    </row>
    <row r="30" spans="1:8" ht="57" x14ac:dyDescent="0.25">
      <c r="A30" s="27" t="s">
        <v>49</v>
      </c>
      <c r="B30" s="31" t="s">
        <v>50</v>
      </c>
      <c r="C30" s="28">
        <v>4015857.6</v>
      </c>
      <c r="D30" s="28">
        <v>2858477.1</v>
      </c>
      <c r="E30" s="47">
        <f t="shared" si="0"/>
        <v>71.179742528719146</v>
      </c>
      <c r="F30" s="28">
        <v>2342333.7999999998</v>
      </c>
      <c r="G30" s="22">
        <f t="shared" ref="G30" si="6">D30/F30*100</f>
        <v>122.03542893843739</v>
      </c>
      <c r="H30" s="3"/>
    </row>
    <row r="31" spans="1:8" ht="28.5" x14ac:dyDescent="0.25">
      <c r="A31" s="19" t="s">
        <v>51</v>
      </c>
      <c r="B31" s="18" t="s">
        <v>52</v>
      </c>
      <c r="C31" s="20">
        <v>613464.9</v>
      </c>
      <c r="D31" s="20">
        <v>297371.09999999998</v>
      </c>
      <c r="E31" s="47">
        <f t="shared" si="0"/>
        <v>48.47402027402056</v>
      </c>
      <c r="F31" s="20">
        <v>326659.7</v>
      </c>
      <c r="G31" s="22">
        <f>D31/F31*100</f>
        <v>91.033910825241065</v>
      </c>
      <c r="H31" s="3"/>
    </row>
    <row r="32" spans="1:8" ht="27" customHeight="1" x14ac:dyDescent="0.25">
      <c r="A32" s="19" t="s">
        <v>196</v>
      </c>
      <c r="B32" s="18" t="s">
        <v>197</v>
      </c>
      <c r="C32" s="20"/>
      <c r="D32" s="20"/>
      <c r="E32" s="47">
        <v>0</v>
      </c>
      <c r="F32" s="21"/>
      <c r="G32" s="22">
        <v>0</v>
      </c>
      <c r="H32" s="3"/>
    </row>
    <row r="33" spans="1:8" ht="57" x14ac:dyDescent="0.25">
      <c r="A33" s="19" t="s">
        <v>53</v>
      </c>
      <c r="B33" s="18" t="s">
        <v>54</v>
      </c>
      <c r="C33" s="20"/>
      <c r="D33" s="73">
        <v>-1184.4000000000001</v>
      </c>
      <c r="E33" s="47">
        <v>0</v>
      </c>
      <c r="F33" s="21"/>
      <c r="G33" s="22">
        <v>0</v>
      </c>
      <c r="H33" s="3"/>
    </row>
    <row r="34" spans="1:8" x14ac:dyDescent="0.25">
      <c r="D34" s="4"/>
    </row>
  </sheetData>
  <mergeCells count="2">
    <mergeCell ref="A1:G1"/>
    <mergeCell ref="A4:B4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activeCell="C45" sqref="C45"/>
    </sheetView>
  </sheetViews>
  <sheetFormatPr defaultRowHeight="15" outlineLevelRow="1" x14ac:dyDescent="0.25"/>
  <cols>
    <col min="1" max="1" width="7.85546875" customWidth="1"/>
    <col min="2" max="2" width="39" customWidth="1"/>
    <col min="3" max="5" width="19.140625" customWidth="1"/>
    <col min="6" max="6" width="19.5703125" customWidth="1"/>
    <col min="7" max="7" width="23.85546875" customWidth="1"/>
    <col min="8" max="8" width="12.85546875" customWidth="1"/>
    <col min="9" max="9" width="12" customWidth="1"/>
    <col min="11" max="11" width="12.140625" customWidth="1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</row>
    <row r="2" spans="1:14" ht="47.25" customHeight="1" x14ac:dyDescent="0.25">
      <c r="A2" s="62" t="s">
        <v>204</v>
      </c>
      <c r="B2" s="62"/>
      <c r="C2" s="62"/>
      <c r="D2" s="62"/>
      <c r="E2" s="62"/>
      <c r="F2" s="62"/>
      <c r="G2" s="62"/>
      <c r="H2" s="6"/>
      <c r="I2" s="6"/>
    </row>
    <row r="3" spans="1:14" x14ac:dyDescent="0.25">
      <c r="A3" s="63"/>
      <c r="B3" s="63"/>
      <c r="C3" s="63"/>
      <c r="D3" s="63"/>
      <c r="E3" s="63"/>
      <c r="F3" s="63"/>
    </row>
    <row r="4" spans="1:14" x14ac:dyDescent="0.25">
      <c r="A4" s="64"/>
      <c r="B4" s="64"/>
      <c r="C4" s="64"/>
      <c r="D4" s="64"/>
      <c r="E4" s="64"/>
      <c r="F4" s="64"/>
      <c r="G4" s="7"/>
      <c r="H4" s="8"/>
      <c r="I4" s="8"/>
    </row>
    <row r="5" spans="1:14" ht="75" customHeight="1" x14ac:dyDescent="0.25">
      <c r="A5" s="9" t="s">
        <v>55</v>
      </c>
      <c r="B5" s="9" t="s">
        <v>56</v>
      </c>
      <c r="C5" s="9" t="s">
        <v>205</v>
      </c>
      <c r="D5" s="9" t="s">
        <v>201</v>
      </c>
      <c r="E5" s="10" t="s">
        <v>202</v>
      </c>
      <c r="F5" s="9" t="s">
        <v>203</v>
      </c>
      <c r="G5" s="11" t="s">
        <v>57</v>
      </c>
    </row>
    <row r="6" spans="1:14" ht="24.75" customHeight="1" x14ac:dyDescent="0.25">
      <c r="A6" s="65" t="s">
        <v>168</v>
      </c>
      <c r="B6" s="66"/>
      <c r="C6" s="45">
        <f>C7+C14+C16+C20+C25+C29+C32+C38+C41+C45+C51+C55+C58+C60</f>
        <v>7884095.0999999996</v>
      </c>
      <c r="D6" s="45">
        <f>D7+D14+D16+D20+D25+D29+D32+D38+D41+D45+D51+D55+D58+D60</f>
        <v>5271712.2000000011</v>
      </c>
      <c r="E6" s="45">
        <f>D6/C6*100</f>
        <v>66.865152349570238</v>
      </c>
      <c r="F6" s="45">
        <f>F7+F14+F16+F20+F25+F29+F32+F38+F41+F45+F51+F55+F58+F60</f>
        <v>5224303.9000000004</v>
      </c>
      <c r="G6" s="46">
        <f>D6/F6*100</f>
        <v>100.90745678098858</v>
      </c>
      <c r="H6" s="12"/>
      <c r="I6" s="12"/>
      <c r="J6" s="12"/>
      <c r="K6" s="12"/>
      <c r="L6" s="12"/>
      <c r="M6" s="12"/>
      <c r="N6" s="12"/>
    </row>
    <row r="7" spans="1:14" ht="29.25" customHeight="1" x14ac:dyDescent="0.25">
      <c r="A7" s="9" t="s">
        <v>58</v>
      </c>
      <c r="B7" s="9" t="s">
        <v>59</v>
      </c>
      <c r="C7" s="55">
        <f>SUM(C8:C13)</f>
        <v>222720.09999999998</v>
      </c>
      <c r="D7" s="55">
        <f>SUM(D8:D13)</f>
        <v>160484</v>
      </c>
      <c r="E7" s="49">
        <f>D7/C7*100</f>
        <v>72.05636132526881</v>
      </c>
      <c r="F7" s="13">
        <f>SUM(F8:F13)</f>
        <v>118083.7</v>
      </c>
      <c r="G7" s="14">
        <f>D7/F7*100</f>
        <v>135.90698800935269</v>
      </c>
    </row>
    <row r="8" spans="1:14" ht="90" outlineLevel="1" x14ac:dyDescent="0.25">
      <c r="A8" s="15" t="s">
        <v>60</v>
      </c>
      <c r="B8" s="15" t="s">
        <v>61</v>
      </c>
      <c r="C8" s="16">
        <v>141845.20000000001</v>
      </c>
      <c r="D8" s="16">
        <v>116662.5</v>
      </c>
      <c r="E8" s="50">
        <f t="shared" ref="E8:E62" si="0">D8/C8*100</f>
        <v>82.246350246606852</v>
      </c>
      <c r="F8" s="16">
        <v>91135.6</v>
      </c>
      <c r="G8" s="17">
        <f t="shared" ref="G8:G61" si="1">D8/F8*100</f>
        <v>128.0098007803756</v>
      </c>
    </row>
    <row r="9" spans="1:14" outlineLevel="1" x14ac:dyDescent="0.25">
      <c r="A9" s="15" t="s">
        <v>62</v>
      </c>
      <c r="B9" s="15" t="s">
        <v>63</v>
      </c>
      <c r="C9" s="16">
        <v>4.3</v>
      </c>
      <c r="D9" s="16">
        <v>0</v>
      </c>
      <c r="E9" s="50">
        <f t="shared" si="0"/>
        <v>0</v>
      </c>
      <c r="F9" s="16">
        <v>0</v>
      </c>
      <c r="G9" s="17">
        <v>0</v>
      </c>
    </row>
    <row r="10" spans="1:14" ht="60" outlineLevel="1" x14ac:dyDescent="0.25">
      <c r="A10" s="15" t="s">
        <v>64</v>
      </c>
      <c r="B10" s="15" t="s">
        <v>65</v>
      </c>
      <c r="C10" s="16">
        <v>34200.9</v>
      </c>
      <c r="D10" s="16">
        <v>21659.9</v>
      </c>
      <c r="E10" s="50">
        <f t="shared" si="0"/>
        <v>63.331374320558822</v>
      </c>
      <c r="F10" s="16">
        <v>17811.400000000001</v>
      </c>
      <c r="G10" s="17">
        <f t="shared" si="1"/>
        <v>121.60694835891618</v>
      </c>
    </row>
    <row r="11" spans="1:14" ht="30" outlineLevel="1" x14ac:dyDescent="0.25">
      <c r="A11" s="15" t="s">
        <v>66</v>
      </c>
      <c r="B11" s="15" t="s">
        <v>67</v>
      </c>
      <c r="C11" s="16">
        <v>16012.3</v>
      </c>
      <c r="D11" s="16">
        <v>15510</v>
      </c>
      <c r="E11" s="50">
        <f t="shared" si="0"/>
        <v>96.86303654065938</v>
      </c>
      <c r="F11" s="16">
        <v>2856.5</v>
      </c>
      <c r="G11" s="17">
        <f t="shared" si="1"/>
        <v>542.97216873796606</v>
      </c>
    </row>
    <row r="12" spans="1:14" outlineLevel="1" x14ac:dyDescent="0.25">
      <c r="A12" s="15" t="s">
        <v>68</v>
      </c>
      <c r="B12" s="15" t="s">
        <v>69</v>
      </c>
      <c r="C12" s="16">
        <v>14565.6</v>
      </c>
      <c r="D12" s="16">
        <v>0</v>
      </c>
      <c r="E12" s="50">
        <f t="shared" si="0"/>
        <v>0</v>
      </c>
      <c r="F12" s="16">
        <v>0</v>
      </c>
      <c r="G12" s="17">
        <v>0</v>
      </c>
    </row>
    <row r="13" spans="1:14" outlineLevel="1" x14ac:dyDescent="0.25">
      <c r="A13" s="15" t="s">
        <v>70</v>
      </c>
      <c r="B13" s="15" t="s">
        <v>71</v>
      </c>
      <c r="C13" s="16">
        <v>16091.8</v>
      </c>
      <c r="D13" s="16">
        <v>6651.6</v>
      </c>
      <c r="E13" s="50">
        <f t="shared" si="0"/>
        <v>41.335338495382743</v>
      </c>
      <c r="F13" s="16">
        <v>6280.2</v>
      </c>
      <c r="G13" s="17">
        <f t="shared" si="1"/>
        <v>105.91382440049682</v>
      </c>
    </row>
    <row r="14" spans="1:14" ht="25.5" customHeight="1" x14ac:dyDescent="0.25">
      <c r="A14" s="9" t="s">
        <v>72</v>
      </c>
      <c r="B14" s="9" t="s">
        <v>73</v>
      </c>
      <c r="C14" s="13">
        <f>C15</f>
        <v>530</v>
      </c>
      <c r="D14" s="13">
        <f>D15</f>
        <v>72.900000000000006</v>
      </c>
      <c r="E14" s="49">
        <f t="shared" si="0"/>
        <v>13.754716981132075</v>
      </c>
      <c r="F14" s="13">
        <f>F15</f>
        <v>42</v>
      </c>
      <c r="G14" s="14">
        <f t="shared" si="1"/>
        <v>173.57142857142858</v>
      </c>
    </row>
    <row r="15" spans="1:14" outlineLevel="1" x14ac:dyDescent="0.25">
      <c r="A15" s="15" t="s">
        <v>74</v>
      </c>
      <c r="B15" s="15" t="s">
        <v>75</v>
      </c>
      <c r="C15" s="16">
        <v>530</v>
      </c>
      <c r="D15" s="16">
        <v>72.900000000000006</v>
      </c>
      <c r="E15" s="50">
        <f t="shared" si="0"/>
        <v>13.754716981132075</v>
      </c>
      <c r="F15" s="16">
        <v>42</v>
      </c>
      <c r="G15" s="17">
        <f t="shared" si="1"/>
        <v>173.57142857142858</v>
      </c>
    </row>
    <row r="16" spans="1:14" ht="36" customHeight="1" x14ac:dyDescent="0.25">
      <c r="A16" s="9" t="s">
        <v>76</v>
      </c>
      <c r="B16" s="9" t="s">
        <v>77</v>
      </c>
      <c r="C16" s="13">
        <f>C17+C18+C19</f>
        <v>15372.7</v>
      </c>
      <c r="D16" s="13">
        <f>D17+D18+D19</f>
        <v>11386.7</v>
      </c>
      <c r="E16" s="49">
        <f t="shared" si="0"/>
        <v>74.070917925933628</v>
      </c>
      <c r="F16" s="13">
        <f>F17+F18+F19</f>
        <v>12379.9</v>
      </c>
      <c r="G16" s="14">
        <f t="shared" si="1"/>
        <v>91.977318072036127</v>
      </c>
    </row>
    <row r="17" spans="1:7" outlineLevel="1" x14ac:dyDescent="0.25">
      <c r="A17" s="15" t="s">
        <v>78</v>
      </c>
      <c r="B17" s="15" t="s">
        <v>79</v>
      </c>
      <c r="C17" s="16">
        <v>2656</v>
      </c>
      <c r="D17" s="16">
        <v>2047.1</v>
      </c>
      <c r="E17" s="50">
        <f t="shared" si="0"/>
        <v>77.07454819277109</v>
      </c>
      <c r="F17" s="16">
        <v>1954.3</v>
      </c>
      <c r="G17" s="17">
        <f t="shared" si="1"/>
        <v>104.74850330041447</v>
      </c>
    </row>
    <row r="18" spans="1:7" ht="60" outlineLevel="1" x14ac:dyDescent="0.25">
      <c r="A18" s="15" t="s">
        <v>80</v>
      </c>
      <c r="B18" s="15" t="s">
        <v>81</v>
      </c>
      <c r="C18" s="16">
        <v>1008.5</v>
      </c>
      <c r="D18" s="16">
        <v>713.1</v>
      </c>
      <c r="E18" s="50">
        <f t="shared" si="0"/>
        <v>70.708973723351505</v>
      </c>
      <c r="F18" s="16">
        <v>2745.6</v>
      </c>
      <c r="G18" s="17">
        <v>0</v>
      </c>
    </row>
    <row r="19" spans="1:7" ht="45" outlineLevel="1" x14ac:dyDescent="0.25">
      <c r="A19" s="15" t="s">
        <v>82</v>
      </c>
      <c r="B19" s="15" t="s">
        <v>83</v>
      </c>
      <c r="C19" s="16">
        <v>11708.2</v>
      </c>
      <c r="D19" s="16">
        <v>8626.5</v>
      </c>
      <c r="E19" s="50">
        <f t="shared" si="0"/>
        <v>73.679130865547222</v>
      </c>
      <c r="F19" s="16">
        <v>7680</v>
      </c>
      <c r="G19" s="17">
        <f t="shared" si="1"/>
        <v>112.32421875</v>
      </c>
    </row>
    <row r="20" spans="1:7" ht="27" customHeight="1" x14ac:dyDescent="0.25">
      <c r="A20" s="9" t="s">
        <v>84</v>
      </c>
      <c r="B20" s="9" t="s">
        <v>85</v>
      </c>
      <c r="C20" s="13">
        <f t="shared" ref="C20:D20" si="2">+C21+C23+C24+C22</f>
        <v>751173.6</v>
      </c>
      <c r="D20" s="13">
        <f t="shared" si="2"/>
        <v>502426.9</v>
      </c>
      <c r="E20" s="49">
        <f t="shared" si="0"/>
        <v>66.885590760910659</v>
      </c>
      <c r="F20" s="13">
        <f>+F21+F23+F24+F22</f>
        <v>452250.5</v>
      </c>
      <c r="G20" s="14">
        <f t="shared" si="1"/>
        <v>111.09482466022702</v>
      </c>
    </row>
    <row r="21" spans="1:7" outlineLevel="1" x14ac:dyDescent="0.25">
      <c r="A21" s="15" t="s">
        <v>86</v>
      </c>
      <c r="B21" s="15" t="s">
        <v>87</v>
      </c>
      <c r="C21" s="16">
        <v>577.20000000000005</v>
      </c>
      <c r="D21" s="16">
        <v>237.8</v>
      </c>
      <c r="E21" s="50">
        <f t="shared" si="0"/>
        <v>41.198891198891197</v>
      </c>
      <c r="F21" s="16">
        <v>45</v>
      </c>
      <c r="G21" s="17">
        <v>0</v>
      </c>
    </row>
    <row r="22" spans="1:7" outlineLevel="1" x14ac:dyDescent="0.25">
      <c r="A22" s="15" t="s">
        <v>88</v>
      </c>
      <c r="B22" s="15" t="s">
        <v>89</v>
      </c>
      <c r="C22" s="16">
        <v>0</v>
      </c>
      <c r="D22" s="16">
        <v>0</v>
      </c>
      <c r="E22" s="50">
        <v>0</v>
      </c>
      <c r="F22" s="16">
        <v>5043.8</v>
      </c>
      <c r="G22" s="17"/>
    </row>
    <row r="23" spans="1:7" outlineLevel="1" x14ac:dyDescent="0.25">
      <c r="A23" s="15" t="s">
        <v>90</v>
      </c>
      <c r="B23" s="15" t="s">
        <v>91</v>
      </c>
      <c r="C23" s="16">
        <v>481540.1</v>
      </c>
      <c r="D23" s="16">
        <v>330134.7</v>
      </c>
      <c r="E23" s="50">
        <f t="shared" si="0"/>
        <v>68.55809100841239</v>
      </c>
      <c r="F23" s="16">
        <v>302835.90000000002</v>
      </c>
      <c r="G23" s="17">
        <f t="shared" si="1"/>
        <v>109.01438699969191</v>
      </c>
    </row>
    <row r="24" spans="1:7" ht="30" outlineLevel="1" x14ac:dyDescent="0.25">
      <c r="A24" s="15" t="s">
        <v>92</v>
      </c>
      <c r="B24" s="15" t="s">
        <v>93</v>
      </c>
      <c r="C24" s="16">
        <v>269056.3</v>
      </c>
      <c r="D24" s="16">
        <v>172054.39999999999</v>
      </c>
      <c r="E24" s="50">
        <f t="shared" si="0"/>
        <v>63.947359716163497</v>
      </c>
      <c r="F24" s="16">
        <v>144325.79999999999</v>
      </c>
      <c r="G24" s="17">
        <f t="shared" si="1"/>
        <v>119.21250393207589</v>
      </c>
    </row>
    <row r="25" spans="1:7" ht="27" customHeight="1" x14ac:dyDescent="0.25">
      <c r="A25" s="9" t="s">
        <v>94</v>
      </c>
      <c r="B25" s="9" t="s">
        <v>95</v>
      </c>
      <c r="C25" s="13">
        <f>C26+C27+C28</f>
        <v>485577.60000000003</v>
      </c>
      <c r="D25" s="13">
        <f>D26+D27+D28</f>
        <v>318347.2</v>
      </c>
      <c r="E25" s="49">
        <f t="shared" si="0"/>
        <v>65.560520089888826</v>
      </c>
      <c r="F25" s="13">
        <f>F26+F27+F28</f>
        <v>479672.60000000003</v>
      </c>
      <c r="G25" s="14">
        <f t="shared" si="1"/>
        <v>66.367601568236338</v>
      </c>
    </row>
    <row r="26" spans="1:7" outlineLevel="1" x14ac:dyDescent="0.25">
      <c r="A26" s="15" t="s">
        <v>96</v>
      </c>
      <c r="B26" s="15" t="s">
        <v>97</v>
      </c>
      <c r="C26" s="16">
        <v>6862.5</v>
      </c>
      <c r="D26" s="16">
        <v>2453.5</v>
      </c>
      <c r="E26" s="50">
        <f t="shared" si="0"/>
        <v>35.752276867030965</v>
      </c>
      <c r="F26" s="16">
        <v>1815.9</v>
      </c>
      <c r="G26" s="17">
        <f t="shared" si="1"/>
        <v>135.1120656423812</v>
      </c>
    </row>
    <row r="27" spans="1:7" outlineLevel="1" x14ac:dyDescent="0.25">
      <c r="A27" s="15" t="s">
        <v>98</v>
      </c>
      <c r="B27" s="15" t="s">
        <v>99</v>
      </c>
      <c r="C27" s="16">
        <v>13493.9</v>
      </c>
      <c r="D27" s="16">
        <v>1248</v>
      </c>
      <c r="E27" s="50">
        <f t="shared" si="0"/>
        <v>9.2486234520783466</v>
      </c>
      <c r="F27" s="16">
        <v>17231.5</v>
      </c>
      <c r="G27" s="17">
        <f t="shared" si="1"/>
        <v>7.2425499811391933</v>
      </c>
    </row>
    <row r="28" spans="1:7" outlineLevel="1" x14ac:dyDescent="0.25">
      <c r="A28" s="15" t="s">
        <v>100</v>
      </c>
      <c r="B28" s="15" t="s">
        <v>101</v>
      </c>
      <c r="C28" s="16">
        <v>465221.2</v>
      </c>
      <c r="D28" s="16">
        <v>314645.7</v>
      </c>
      <c r="E28" s="50">
        <f t="shared" si="0"/>
        <v>67.633568719568231</v>
      </c>
      <c r="F28" s="16">
        <v>460625.2</v>
      </c>
      <c r="G28" s="17">
        <f t="shared" si="1"/>
        <v>68.308399106258193</v>
      </c>
    </row>
    <row r="29" spans="1:7" ht="25.5" customHeight="1" x14ac:dyDescent="0.25">
      <c r="A29" s="9" t="s">
        <v>102</v>
      </c>
      <c r="B29" s="9" t="s">
        <v>103</v>
      </c>
      <c r="C29" s="13">
        <f>C30+C31</f>
        <v>8916.6</v>
      </c>
      <c r="D29" s="13">
        <f>D30+D31</f>
        <v>793</v>
      </c>
      <c r="E29" s="49">
        <f t="shared" si="0"/>
        <v>8.8935244375658868</v>
      </c>
      <c r="F29" s="13">
        <f>F30+F31</f>
        <v>782.3</v>
      </c>
      <c r="G29" s="14">
        <f t="shared" si="1"/>
        <v>101.36776172823726</v>
      </c>
    </row>
    <row r="30" spans="1:7" ht="30" outlineLevel="1" x14ac:dyDescent="0.25">
      <c r="A30" s="15" t="s">
        <v>104</v>
      </c>
      <c r="B30" s="15" t="s">
        <v>105</v>
      </c>
      <c r="C30" s="16">
        <v>1650</v>
      </c>
      <c r="D30" s="16">
        <v>0</v>
      </c>
      <c r="E30" s="50">
        <f t="shared" si="0"/>
        <v>0</v>
      </c>
      <c r="F30" s="16">
        <v>0</v>
      </c>
      <c r="G30" s="17">
        <v>0</v>
      </c>
    </row>
    <row r="31" spans="1:7" ht="30" outlineLevel="1" x14ac:dyDescent="0.25">
      <c r="A31" s="15" t="s">
        <v>106</v>
      </c>
      <c r="B31" s="15" t="s">
        <v>107</v>
      </c>
      <c r="C31" s="16">
        <v>7266.6</v>
      </c>
      <c r="D31" s="16">
        <v>793</v>
      </c>
      <c r="E31" s="50">
        <f t="shared" si="0"/>
        <v>10.912944155450967</v>
      </c>
      <c r="F31" s="16">
        <v>782.3</v>
      </c>
      <c r="G31" s="17">
        <f t="shared" si="1"/>
        <v>101.36776172823726</v>
      </c>
    </row>
    <row r="32" spans="1:7" ht="27" customHeight="1" x14ac:dyDescent="0.25">
      <c r="A32" s="9" t="s">
        <v>108</v>
      </c>
      <c r="B32" s="9" t="s">
        <v>109</v>
      </c>
      <c r="C32" s="13">
        <f>SUM(C33:C37)</f>
        <v>4560120.3</v>
      </c>
      <c r="D32" s="55">
        <f>SUM(D33:D37)</f>
        <v>3059024.2000000007</v>
      </c>
      <c r="E32" s="49">
        <f t="shared" si="0"/>
        <v>67.082094303520918</v>
      </c>
      <c r="F32" s="13">
        <f>SUM(F33:F37)</f>
        <v>2931413.8000000003</v>
      </c>
      <c r="G32" s="14">
        <f t="shared" si="1"/>
        <v>104.35320322228137</v>
      </c>
    </row>
    <row r="33" spans="1:7" outlineLevel="1" x14ac:dyDescent="0.25">
      <c r="A33" s="15" t="s">
        <v>110</v>
      </c>
      <c r="B33" s="15" t="s">
        <v>111</v>
      </c>
      <c r="C33" s="16">
        <v>1118173.3999999999</v>
      </c>
      <c r="D33" s="16">
        <v>787659.8</v>
      </c>
      <c r="E33" s="50">
        <f t="shared" si="0"/>
        <v>70.441650642020292</v>
      </c>
      <c r="F33" s="16">
        <v>825847.6</v>
      </c>
      <c r="G33" s="17">
        <f t="shared" si="1"/>
        <v>95.375926502662239</v>
      </c>
    </row>
    <row r="34" spans="1:7" outlineLevel="1" x14ac:dyDescent="0.25">
      <c r="A34" s="15" t="s">
        <v>112</v>
      </c>
      <c r="B34" s="15" t="s">
        <v>113</v>
      </c>
      <c r="C34" s="16">
        <v>3033532.7</v>
      </c>
      <c r="D34" s="16">
        <v>1989725.3</v>
      </c>
      <c r="E34" s="50">
        <f t="shared" si="0"/>
        <v>65.591028572067145</v>
      </c>
      <c r="F34" s="16">
        <v>1815677.6</v>
      </c>
      <c r="G34" s="17">
        <f t="shared" si="1"/>
        <v>109.58582625021094</v>
      </c>
    </row>
    <row r="35" spans="1:7" outlineLevel="1" x14ac:dyDescent="0.25">
      <c r="A35" s="15" t="s">
        <v>114</v>
      </c>
      <c r="B35" s="15" t="s">
        <v>115</v>
      </c>
      <c r="C35" s="16">
        <v>273531.2</v>
      </c>
      <c r="D35" s="16">
        <v>190277.7</v>
      </c>
      <c r="E35" s="50">
        <f t="shared" si="0"/>
        <v>69.563435542270867</v>
      </c>
      <c r="F35" s="16">
        <v>202814.5</v>
      </c>
      <c r="G35" s="17">
        <f t="shared" si="1"/>
        <v>93.818587921475043</v>
      </c>
    </row>
    <row r="36" spans="1:7" outlineLevel="1" x14ac:dyDescent="0.25">
      <c r="A36" s="15" t="s">
        <v>116</v>
      </c>
      <c r="B36" s="15" t="s">
        <v>117</v>
      </c>
      <c r="C36" s="16">
        <v>3288.1</v>
      </c>
      <c r="D36" s="16">
        <v>1814.2</v>
      </c>
      <c r="E36" s="50">
        <f t="shared" si="0"/>
        <v>55.174720963474357</v>
      </c>
      <c r="F36" s="16">
        <v>20164.599999999999</v>
      </c>
      <c r="G36" s="17">
        <f t="shared" si="1"/>
        <v>8.996955059857374</v>
      </c>
    </row>
    <row r="37" spans="1:7" outlineLevel="1" x14ac:dyDescent="0.25">
      <c r="A37" s="15" t="s">
        <v>118</v>
      </c>
      <c r="B37" s="15" t="s">
        <v>119</v>
      </c>
      <c r="C37" s="16">
        <v>131594.9</v>
      </c>
      <c r="D37" s="16">
        <v>89547.199999999997</v>
      </c>
      <c r="E37" s="50">
        <f t="shared" si="0"/>
        <v>68.047621906320074</v>
      </c>
      <c r="F37" s="16">
        <v>66909.5</v>
      </c>
      <c r="G37" s="17">
        <f t="shared" si="1"/>
        <v>133.83331216045553</v>
      </c>
    </row>
    <row r="38" spans="1:7" ht="27.75" customHeight="1" x14ac:dyDescent="0.25">
      <c r="A38" s="9" t="s">
        <v>120</v>
      </c>
      <c r="B38" s="9" t="s">
        <v>121</v>
      </c>
      <c r="C38" s="55">
        <f>C39+C40</f>
        <v>390884.1</v>
      </c>
      <c r="D38" s="55">
        <f>D39+D40</f>
        <v>238325.9</v>
      </c>
      <c r="E38" s="49">
        <f t="shared" si="0"/>
        <v>60.970988587154096</v>
      </c>
      <c r="F38" s="13">
        <f>F39+F40</f>
        <v>295262.60000000003</v>
      </c>
      <c r="G38" s="14">
        <f t="shared" si="1"/>
        <v>80.716589232771085</v>
      </c>
    </row>
    <row r="39" spans="1:7" outlineLevel="1" x14ac:dyDescent="0.25">
      <c r="A39" s="15" t="s">
        <v>122</v>
      </c>
      <c r="B39" s="15" t="s">
        <v>123</v>
      </c>
      <c r="C39" s="16">
        <v>362980.3</v>
      </c>
      <c r="D39" s="16">
        <v>218000.8</v>
      </c>
      <c r="E39" s="50">
        <f t="shared" si="0"/>
        <v>60.058576181682589</v>
      </c>
      <c r="F39" s="16">
        <v>274921.40000000002</v>
      </c>
      <c r="G39" s="17">
        <f t="shared" si="1"/>
        <v>79.29568232956764</v>
      </c>
    </row>
    <row r="40" spans="1:7" ht="30" outlineLevel="1" x14ac:dyDescent="0.25">
      <c r="A40" s="15" t="s">
        <v>124</v>
      </c>
      <c r="B40" s="15" t="s">
        <v>125</v>
      </c>
      <c r="C40" s="16">
        <v>27903.8</v>
      </c>
      <c r="D40" s="16">
        <v>20325.099999999999</v>
      </c>
      <c r="E40" s="50">
        <f t="shared" si="0"/>
        <v>72.839899941943386</v>
      </c>
      <c r="F40" s="16">
        <v>20341.2</v>
      </c>
      <c r="G40" s="17">
        <f t="shared" si="1"/>
        <v>99.920850293984614</v>
      </c>
    </row>
    <row r="41" spans="1:7" ht="25.5" customHeight="1" x14ac:dyDescent="0.25">
      <c r="A41" s="9" t="s">
        <v>126</v>
      </c>
      <c r="B41" s="9" t="s">
        <v>127</v>
      </c>
      <c r="C41" s="13">
        <f>C42+C43+C44</f>
        <v>10517.5</v>
      </c>
      <c r="D41" s="13">
        <f>D42+D43+D44</f>
        <v>2408.1</v>
      </c>
      <c r="E41" s="49">
        <f t="shared" si="0"/>
        <v>22.896125505110529</v>
      </c>
      <c r="F41" s="13">
        <f>F42+F43+F44</f>
        <v>3265.7</v>
      </c>
      <c r="G41" s="14">
        <f t="shared" si="1"/>
        <v>73.739167712894641</v>
      </c>
    </row>
    <row r="42" spans="1:7" outlineLevel="1" x14ac:dyDescent="0.25">
      <c r="A42" s="15" t="s">
        <v>128</v>
      </c>
      <c r="B42" s="15" t="s">
        <v>129</v>
      </c>
      <c r="C42" s="16">
        <v>4163.8999999999996</v>
      </c>
      <c r="D42" s="16">
        <v>2408.1</v>
      </c>
      <c r="E42" s="50">
        <f t="shared" si="0"/>
        <v>57.832800979850617</v>
      </c>
      <c r="F42" s="16">
        <v>2765.7</v>
      </c>
      <c r="G42" s="17">
        <f t="shared" si="1"/>
        <v>87.070181147629896</v>
      </c>
    </row>
    <row r="43" spans="1:7" outlineLevel="1" x14ac:dyDescent="0.25">
      <c r="A43" s="15" t="s">
        <v>130</v>
      </c>
      <c r="B43" s="15" t="s">
        <v>131</v>
      </c>
      <c r="C43" s="16">
        <v>3203.6</v>
      </c>
      <c r="D43" s="16">
        <v>0</v>
      </c>
      <c r="E43" s="50">
        <f t="shared" si="0"/>
        <v>0</v>
      </c>
      <c r="F43" s="16">
        <v>0</v>
      </c>
      <c r="G43" s="17">
        <v>0</v>
      </c>
    </row>
    <row r="44" spans="1:7" ht="30" outlineLevel="1" x14ac:dyDescent="0.25">
      <c r="A44" s="15" t="s">
        <v>132</v>
      </c>
      <c r="B44" s="15" t="s">
        <v>133</v>
      </c>
      <c r="C44" s="16">
        <v>3150</v>
      </c>
      <c r="D44" s="16">
        <v>0</v>
      </c>
      <c r="E44" s="50">
        <f t="shared" si="0"/>
        <v>0</v>
      </c>
      <c r="F44" s="16">
        <v>500</v>
      </c>
      <c r="G44" s="17">
        <v>0</v>
      </c>
    </row>
    <row r="45" spans="1:7" ht="21" customHeight="1" x14ac:dyDescent="0.25">
      <c r="A45" s="9" t="s">
        <v>134</v>
      </c>
      <c r="B45" s="9" t="s">
        <v>135</v>
      </c>
      <c r="C45" s="55">
        <f>SUM(C46:C50)</f>
        <v>1078419.0999999999</v>
      </c>
      <c r="D45" s="13">
        <f>SUM(D46:D50)</f>
        <v>721235.7</v>
      </c>
      <c r="E45" s="49">
        <f t="shared" si="0"/>
        <v>66.878980537343978</v>
      </c>
      <c r="F45" s="13">
        <f>SUM(F46:F50)</f>
        <v>670455.20000000007</v>
      </c>
      <c r="G45" s="14">
        <f t="shared" si="1"/>
        <v>107.57403328365562</v>
      </c>
    </row>
    <row r="46" spans="1:7" outlineLevel="1" x14ac:dyDescent="0.25">
      <c r="A46" s="15" t="s">
        <v>136</v>
      </c>
      <c r="B46" s="15" t="s">
        <v>137</v>
      </c>
      <c r="C46" s="16">
        <v>9454</v>
      </c>
      <c r="D46" s="16">
        <v>7425.4</v>
      </c>
      <c r="E46" s="50">
        <f t="shared" si="0"/>
        <v>78.54241590861011</v>
      </c>
      <c r="F46" s="16">
        <v>5635</v>
      </c>
      <c r="G46" s="17">
        <f t="shared" si="1"/>
        <v>131.77284826974267</v>
      </c>
    </row>
    <row r="47" spans="1:7" outlineLevel="1" x14ac:dyDescent="0.25">
      <c r="A47" s="15" t="s">
        <v>138</v>
      </c>
      <c r="B47" s="15" t="s">
        <v>139</v>
      </c>
      <c r="C47" s="16">
        <v>69713.2</v>
      </c>
      <c r="D47" s="16">
        <v>49779</v>
      </c>
      <c r="E47" s="50">
        <f t="shared" si="0"/>
        <v>71.405415330238753</v>
      </c>
      <c r="F47" s="16">
        <v>55850.2</v>
      </c>
      <c r="G47" s="17">
        <f t="shared" si="1"/>
        <v>89.129492821869931</v>
      </c>
    </row>
    <row r="48" spans="1:7" outlineLevel="1" x14ac:dyDescent="0.25">
      <c r="A48" s="15" t="s">
        <v>140</v>
      </c>
      <c r="B48" s="15" t="s">
        <v>141</v>
      </c>
      <c r="C48" s="16">
        <v>639719.1</v>
      </c>
      <c r="D48" s="16">
        <v>440734.2</v>
      </c>
      <c r="E48" s="50">
        <f t="shared" si="0"/>
        <v>68.894957177298593</v>
      </c>
      <c r="F48" s="16">
        <v>412805</v>
      </c>
      <c r="G48" s="17">
        <f t="shared" si="1"/>
        <v>106.76571262460483</v>
      </c>
    </row>
    <row r="49" spans="1:7" outlineLevel="1" x14ac:dyDescent="0.25">
      <c r="A49" s="15" t="s">
        <v>142</v>
      </c>
      <c r="B49" s="15" t="s">
        <v>143</v>
      </c>
      <c r="C49" s="16">
        <v>287614.8</v>
      </c>
      <c r="D49" s="16">
        <v>185717.4</v>
      </c>
      <c r="E49" s="50">
        <f t="shared" si="0"/>
        <v>64.571572811969347</v>
      </c>
      <c r="F49" s="16">
        <v>173664.1</v>
      </c>
      <c r="G49" s="17">
        <f t="shared" si="1"/>
        <v>106.94058242319511</v>
      </c>
    </row>
    <row r="50" spans="1:7" ht="30" outlineLevel="1" x14ac:dyDescent="0.25">
      <c r="A50" s="15" t="s">
        <v>144</v>
      </c>
      <c r="B50" s="15" t="s">
        <v>145</v>
      </c>
      <c r="C50" s="16">
        <v>71918</v>
      </c>
      <c r="D50" s="16">
        <v>37579.699999999997</v>
      </c>
      <c r="E50" s="50">
        <f t="shared" si="0"/>
        <v>52.253538752468089</v>
      </c>
      <c r="F50" s="16">
        <v>22500.9</v>
      </c>
      <c r="G50" s="17">
        <f t="shared" si="1"/>
        <v>167.01420832055604</v>
      </c>
    </row>
    <row r="51" spans="1:7" ht="27.75" customHeight="1" x14ac:dyDescent="0.25">
      <c r="A51" s="9" t="s">
        <v>146</v>
      </c>
      <c r="B51" s="10" t="s">
        <v>147</v>
      </c>
      <c r="C51" s="13">
        <f>C53+C54+C52</f>
        <v>165353.80000000002</v>
      </c>
      <c r="D51" s="13">
        <f>D53+D54+D52</f>
        <v>113798.2</v>
      </c>
      <c r="E51" s="49">
        <f t="shared" si="0"/>
        <v>68.821037073233256</v>
      </c>
      <c r="F51" s="13">
        <f>F53+F54+F52</f>
        <v>76788.600000000006</v>
      </c>
      <c r="G51" s="14">
        <f t="shared" si="1"/>
        <v>148.19673753656139</v>
      </c>
    </row>
    <row r="52" spans="1:7" x14ac:dyDescent="0.25">
      <c r="A52" s="15" t="s">
        <v>198</v>
      </c>
      <c r="B52" s="53" t="s">
        <v>199</v>
      </c>
      <c r="C52" s="16"/>
      <c r="D52" s="16"/>
      <c r="E52" s="50">
        <v>0</v>
      </c>
      <c r="F52" s="16"/>
      <c r="G52" s="14"/>
    </row>
    <row r="53" spans="1:7" outlineLevel="1" x14ac:dyDescent="0.25">
      <c r="A53" s="15" t="s">
        <v>148</v>
      </c>
      <c r="B53" s="15" t="s">
        <v>149</v>
      </c>
      <c r="C53" s="16">
        <v>155379.20000000001</v>
      </c>
      <c r="D53" s="16">
        <v>109461</v>
      </c>
      <c r="E53" s="50">
        <f t="shared" si="0"/>
        <v>70.447653225142105</v>
      </c>
      <c r="F53" s="16">
        <v>73112.5</v>
      </c>
      <c r="G53" s="17">
        <f t="shared" si="1"/>
        <v>149.71584886305351</v>
      </c>
    </row>
    <row r="54" spans="1:7" ht="30" outlineLevel="1" x14ac:dyDescent="0.25">
      <c r="A54" s="15" t="s">
        <v>150</v>
      </c>
      <c r="B54" s="15" t="s">
        <v>151</v>
      </c>
      <c r="C54" s="16">
        <v>9974.6</v>
      </c>
      <c r="D54" s="16">
        <v>4337.2</v>
      </c>
      <c r="E54" s="50">
        <f t="shared" si="0"/>
        <v>43.482445411344813</v>
      </c>
      <c r="F54" s="16">
        <v>3676.1</v>
      </c>
      <c r="G54" s="17">
        <f t="shared" si="1"/>
        <v>117.98373276026224</v>
      </c>
    </row>
    <row r="55" spans="1:7" ht="22.5" customHeight="1" x14ac:dyDescent="0.25">
      <c r="A55" s="9" t="s">
        <v>152</v>
      </c>
      <c r="B55" s="10" t="s">
        <v>153</v>
      </c>
      <c r="C55" s="13">
        <f>C56+C57</f>
        <v>3069.8</v>
      </c>
      <c r="D55" s="13">
        <f>D56+D57</f>
        <v>2331.5</v>
      </c>
      <c r="E55" s="49">
        <f t="shared" si="0"/>
        <v>75.949573262101765</v>
      </c>
      <c r="F55" s="13">
        <f>F56+F57</f>
        <v>2872.1000000000004</v>
      </c>
      <c r="G55" s="14">
        <f t="shared" si="1"/>
        <v>81.177535601128085</v>
      </c>
    </row>
    <row r="56" spans="1:7" outlineLevel="1" x14ac:dyDescent="0.25">
      <c r="A56" s="15" t="s">
        <v>154</v>
      </c>
      <c r="B56" s="15" t="s">
        <v>155</v>
      </c>
      <c r="C56" s="16">
        <v>1954.8</v>
      </c>
      <c r="D56" s="16">
        <v>1900</v>
      </c>
      <c r="E56" s="50">
        <f t="shared" si="0"/>
        <v>97.196644157970127</v>
      </c>
      <c r="F56" s="16">
        <v>2244.3000000000002</v>
      </c>
      <c r="G56" s="17">
        <v>0</v>
      </c>
    </row>
    <row r="57" spans="1:7" ht="30" outlineLevel="1" x14ac:dyDescent="0.25">
      <c r="A57" s="15" t="s">
        <v>156</v>
      </c>
      <c r="B57" s="15" t="s">
        <v>157</v>
      </c>
      <c r="C57" s="16">
        <v>1115</v>
      </c>
      <c r="D57" s="16">
        <v>431.5</v>
      </c>
      <c r="E57" s="50">
        <v>0</v>
      </c>
      <c r="F57" s="16">
        <v>627.79999999999995</v>
      </c>
      <c r="G57" s="17">
        <f t="shared" si="1"/>
        <v>68.732080280344064</v>
      </c>
    </row>
    <row r="58" spans="1:7" ht="39" customHeight="1" x14ac:dyDescent="0.25">
      <c r="A58" s="9" t="s">
        <v>158</v>
      </c>
      <c r="B58" s="10" t="s">
        <v>159</v>
      </c>
      <c r="C58" s="13">
        <f>C59</f>
        <v>1000</v>
      </c>
      <c r="D58" s="13">
        <f>D59</f>
        <v>0</v>
      </c>
      <c r="E58" s="49">
        <f t="shared" si="0"/>
        <v>0</v>
      </c>
      <c r="F58" s="13">
        <f>F59</f>
        <v>0</v>
      </c>
      <c r="G58" s="14">
        <v>0</v>
      </c>
    </row>
    <row r="59" spans="1:7" ht="30" outlineLevel="1" x14ac:dyDescent="0.25">
      <c r="A59" s="15" t="s">
        <v>160</v>
      </c>
      <c r="B59" s="15" t="s">
        <v>161</v>
      </c>
      <c r="C59" s="16">
        <v>1000</v>
      </c>
      <c r="D59" s="16">
        <v>0</v>
      </c>
      <c r="E59" s="50">
        <f t="shared" si="0"/>
        <v>0</v>
      </c>
      <c r="F59" s="16">
        <v>0</v>
      </c>
      <c r="G59" s="17">
        <v>0</v>
      </c>
    </row>
    <row r="60" spans="1:7" ht="42.75" x14ac:dyDescent="0.25">
      <c r="A60" s="9" t="s">
        <v>162</v>
      </c>
      <c r="B60" s="10" t="s">
        <v>163</v>
      </c>
      <c r="C60" s="13">
        <f>C61+C62</f>
        <v>190439.9</v>
      </c>
      <c r="D60" s="13">
        <f>D61+D62</f>
        <v>141077.9</v>
      </c>
      <c r="E60" s="49">
        <f t="shared" si="0"/>
        <v>74.080011594208983</v>
      </c>
      <c r="F60" s="13">
        <f>F61+F62</f>
        <v>181034.9</v>
      </c>
      <c r="G60" s="14">
        <f t="shared" si="1"/>
        <v>77.928565155116502</v>
      </c>
    </row>
    <row r="61" spans="1:7" ht="60" outlineLevel="1" x14ac:dyDescent="0.25">
      <c r="A61" s="15" t="s">
        <v>164</v>
      </c>
      <c r="B61" s="15" t="s">
        <v>165</v>
      </c>
      <c r="C61" s="16">
        <v>190354.9</v>
      </c>
      <c r="D61" s="16">
        <v>140992.9</v>
      </c>
      <c r="E61" s="50">
        <f t="shared" si="0"/>
        <v>74.068437429244</v>
      </c>
      <c r="F61" s="16">
        <v>181034.9</v>
      </c>
      <c r="G61" s="17">
        <f t="shared" si="1"/>
        <v>77.881612882377922</v>
      </c>
    </row>
    <row r="62" spans="1:7" ht="17.25" customHeight="1" x14ac:dyDescent="0.25">
      <c r="A62" s="54">
        <v>1402</v>
      </c>
      <c r="B62" s="53" t="s">
        <v>211</v>
      </c>
      <c r="C62" s="25">
        <v>85</v>
      </c>
      <c r="D62" s="25">
        <v>85</v>
      </c>
      <c r="E62" s="50">
        <f t="shared" si="0"/>
        <v>100</v>
      </c>
      <c r="F62" s="25">
        <v>0</v>
      </c>
      <c r="G62" s="17">
        <v>0</v>
      </c>
    </row>
  </sheetData>
  <mergeCells count="4">
    <mergeCell ref="A2:G2"/>
    <mergeCell ref="A3:F3"/>
    <mergeCell ref="A4:F4"/>
    <mergeCell ref="A6:B6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G14" sqref="G14"/>
    </sheetView>
  </sheetViews>
  <sheetFormatPr defaultRowHeight="15" x14ac:dyDescent="0.25"/>
  <cols>
    <col min="1" max="1" width="24" customWidth="1"/>
    <col min="2" max="2" width="21.28515625" customWidth="1"/>
    <col min="3" max="3" width="37.7109375" customWidth="1"/>
    <col min="4" max="6" width="17.7109375" customWidth="1"/>
    <col min="7" max="7" width="17.7109375" style="57" customWidth="1"/>
    <col min="8" max="8" width="21" customWidth="1"/>
  </cols>
  <sheetData>
    <row r="1" spans="1:8" ht="15" customHeight="1" x14ac:dyDescent="0.25">
      <c r="A1" s="71" t="s">
        <v>206</v>
      </c>
      <c r="B1" s="71"/>
      <c r="C1" s="71"/>
      <c r="D1" s="71"/>
      <c r="E1" s="71"/>
      <c r="F1" s="71"/>
      <c r="G1" s="71"/>
      <c r="H1" s="71"/>
    </row>
    <row r="2" spans="1:8" ht="15" customHeight="1" x14ac:dyDescent="0.25">
      <c r="A2" s="71"/>
      <c r="B2" s="71"/>
      <c r="C2" s="71"/>
      <c r="D2" s="71"/>
      <c r="E2" s="71"/>
      <c r="F2" s="71"/>
      <c r="G2" s="71"/>
      <c r="H2" s="71"/>
    </row>
    <row r="3" spans="1:8" x14ac:dyDescent="0.25">
      <c r="A3" s="71"/>
      <c r="B3" s="71"/>
      <c r="C3" s="71"/>
      <c r="D3" s="71"/>
      <c r="E3" s="71"/>
      <c r="F3" s="71"/>
      <c r="G3" s="71"/>
      <c r="H3" s="71"/>
    </row>
    <row r="4" spans="1:8" ht="15.75" x14ac:dyDescent="0.25">
      <c r="A4" s="67"/>
      <c r="B4" s="67"/>
      <c r="C4" s="67"/>
      <c r="D4" s="67"/>
      <c r="E4" s="67"/>
      <c r="F4" s="67"/>
      <c r="G4" s="67"/>
      <c r="H4" s="67"/>
    </row>
    <row r="5" spans="1:8" ht="99.75" x14ac:dyDescent="0.25">
      <c r="A5" s="32" t="s">
        <v>0</v>
      </c>
      <c r="B5" s="32" t="s">
        <v>171</v>
      </c>
      <c r="C5" s="32" t="s">
        <v>172</v>
      </c>
      <c r="D5" s="32" t="s">
        <v>207</v>
      </c>
      <c r="E5" s="32" t="s">
        <v>208</v>
      </c>
      <c r="F5" s="32" t="s">
        <v>209</v>
      </c>
      <c r="G5" s="56" t="s">
        <v>210</v>
      </c>
      <c r="H5" s="32" t="s">
        <v>173</v>
      </c>
    </row>
    <row r="6" spans="1:8" ht="30" customHeight="1" x14ac:dyDescent="0.25">
      <c r="A6" s="68" t="s">
        <v>192</v>
      </c>
      <c r="B6" s="69"/>
      <c r="C6" s="70"/>
      <c r="D6" s="38">
        <f>D7+D10</f>
        <v>97121</v>
      </c>
      <c r="E6" s="38">
        <f>E7+E10+E13</f>
        <v>-14327.99999999944</v>
      </c>
      <c r="F6" s="38">
        <f>E6/D6*100</f>
        <v>-14.752731129209378</v>
      </c>
      <c r="G6" s="38">
        <f>G7+G10+G13</f>
        <v>-13921.660000000149</v>
      </c>
      <c r="H6" s="40">
        <f>E6/G6*100</f>
        <v>102.9187611247458</v>
      </c>
    </row>
    <row r="7" spans="1:8" ht="28.5" x14ac:dyDescent="0.25">
      <c r="A7" s="32" t="s">
        <v>174</v>
      </c>
      <c r="B7" s="32">
        <v>861</v>
      </c>
      <c r="C7" s="32" t="s">
        <v>175</v>
      </c>
      <c r="D7" s="33">
        <f>D8+D9</f>
        <v>0</v>
      </c>
      <c r="E7" s="33">
        <f t="shared" ref="E7" si="0">E8+E9</f>
        <v>0</v>
      </c>
      <c r="F7" s="38">
        <v>0</v>
      </c>
      <c r="G7" s="38">
        <f>G8+G9</f>
        <v>0</v>
      </c>
      <c r="H7" s="39">
        <v>0</v>
      </c>
    </row>
    <row r="8" spans="1:8" ht="45" x14ac:dyDescent="0.25">
      <c r="A8" s="34" t="s">
        <v>176</v>
      </c>
      <c r="B8" s="34">
        <v>861</v>
      </c>
      <c r="C8" s="35" t="s">
        <v>177</v>
      </c>
      <c r="D8" s="36">
        <v>30000</v>
      </c>
      <c r="E8" s="36">
        <v>0</v>
      </c>
      <c r="F8" s="51">
        <f t="shared" ref="F8:F16" si="1">E8/D8*100</f>
        <v>0</v>
      </c>
      <c r="G8" s="51">
        <v>0</v>
      </c>
      <c r="H8" s="52">
        <v>0</v>
      </c>
    </row>
    <row r="9" spans="1:8" ht="45" x14ac:dyDescent="0.25">
      <c r="A9" s="34" t="s">
        <v>178</v>
      </c>
      <c r="B9" s="34">
        <v>861</v>
      </c>
      <c r="C9" s="35" t="s">
        <v>179</v>
      </c>
      <c r="D9" s="36">
        <v>-30000</v>
      </c>
      <c r="E9" s="36">
        <v>0</v>
      </c>
      <c r="F9" s="51">
        <f t="shared" si="1"/>
        <v>0</v>
      </c>
      <c r="G9" s="51">
        <v>0</v>
      </c>
      <c r="H9" s="52">
        <v>0</v>
      </c>
    </row>
    <row r="10" spans="1:8" ht="28.5" x14ac:dyDescent="0.25">
      <c r="A10" s="32" t="s">
        <v>180</v>
      </c>
      <c r="B10" s="32">
        <v>861</v>
      </c>
      <c r="C10" s="37" t="s">
        <v>181</v>
      </c>
      <c r="D10" s="33">
        <f>D11+D12</f>
        <v>97121</v>
      </c>
      <c r="E10" s="33">
        <f t="shared" ref="E10" si="2">E11+E12</f>
        <v>20945.600000000559</v>
      </c>
      <c r="F10" s="38">
        <f t="shared" si="1"/>
        <v>21.566499521216379</v>
      </c>
      <c r="G10" s="38">
        <f>G11+G12</f>
        <v>14978.339999999851</v>
      </c>
      <c r="H10" s="40">
        <f t="shared" ref="H10:H15" si="3">E10/G10*100</f>
        <v>139.83926122654958</v>
      </c>
    </row>
    <row r="11" spans="1:8" ht="30" x14ac:dyDescent="0.25">
      <c r="A11" s="34" t="s">
        <v>182</v>
      </c>
      <c r="B11" s="34">
        <v>861</v>
      </c>
      <c r="C11" s="35" t="s">
        <v>166</v>
      </c>
      <c r="D11" s="36">
        <v>-7927974.0999999996</v>
      </c>
      <c r="E11" s="36">
        <v>-5464751.7999999998</v>
      </c>
      <c r="F11" s="51">
        <f t="shared" si="1"/>
        <v>68.929990576028757</v>
      </c>
      <c r="G11" s="51">
        <v>-5252664.55</v>
      </c>
      <c r="H11" s="52">
        <f t="shared" si="3"/>
        <v>104.03770787152209</v>
      </c>
    </row>
    <row r="12" spans="1:8" ht="30" x14ac:dyDescent="0.25">
      <c r="A12" s="34" t="s">
        <v>183</v>
      </c>
      <c r="B12" s="34">
        <v>861</v>
      </c>
      <c r="C12" s="35" t="s">
        <v>167</v>
      </c>
      <c r="D12" s="36">
        <v>8025095.0999999996</v>
      </c>
      <c r="E12" s="36">
        <v>5485697.4000000004</v>
      </c>
      <c r="F12" s="51">
        <f t="shared" si="1"/>
        <v>68.356789940096803</v>
      </c>
      <c r="G12" s="51">
        <v>5267642.8899999997</v>
      </c>
      <c r="H12" s="52">
        <f t="shared" si="3"/>
        <v>104.13950821180289</v>
      </c>
    </row>
    <row r="13" spans="1:8" ht="42.75" x14ac:dyDescent="0.25">
      <c r="A13" s="32" t="s">
        <v>184</v>
      </c>
      <c r="B13" s="32">
        <v>861</v>
      </c>
      <c r="C13" s="37" t="s">
        <v>185</v>
      </c>
      <c r="D13" s="33">
        <v>0</v>
      </c>
      <c r="E13" s="33">
        <f>E14</f>
        <v>-35273.599999999999</v>
      </c>
      <c r="F13" s="38">
        <v>0</v>
      </c>
      <c r="G13" s="33">
        <f>G14</f>
        <v>-28900</v>
      </c>
      <c r="H13" s="39">
        <f t="shared" si="3"/>
        <v>122.05397923875432</v>
      </c>
    </row>
    <row r="14" spans="1:8" ht="42.75" x14ac:dyDescent="0.25">
      <c r="A14" s="32" t="s">
        <v>186</v>
      </c>
      <c r="B14" s="32">
        <v>861</v>
      </c>
      <c r="C14" s="37" t="s">
        <v>187</v>
      </c>
      <c r="D14" s="33">
        <v>0</v>
      </c>
      <c r="E14" s="33">
        <f>E15+E16</f>
        <v>-35273.599999999999</v>
      </c>
      <c r="F14" s="38">
        <v>0</v>
      </c>
      <c r="G14" s="33">
        <f>G15+G16</f>
        <v>-28900</v>
      </c>
      <c r="H14" s="39">
        <f t="shared" si="3"/>
        <v>122.05397923875432</v>
      </c>
    </row>
    <row r="15" spans="1:8" ht="75" x14ac:dyDescent="0.25">
      <c r="A15" s="34" t="s">
        <v>188</v>
      </c>
      <c r="B15" s="34">
        <v>861</v>
      </c>
      <c r="C15" s="35" t="s">
        <v>189</v>
      </c>
      <c r="D15" s="36">
        <v>-111000</v>
      </c>
      <c r="E15" s="36">
        <v>-41243.599999999999</v>
      </c>
      <c r="F15" s="51">
        <f t="shared" si="1"/>
        <v>37.156396396396396</v>
      </c>
      <c r="G15" s="51">
        <v>-32370</v>
      </c>
      <c r="H15" s="52">
        <f t="shared" si="3"/>
        <v>127.41303676243434</v>
      </c>
    </row>
    <row r="16" spans="1:8" ht="90" x14ac:dyDescent="0.25">
      <c r="A16" s="34" t="s">
        <v>190</v>
      </c>
      <c r="B16" s="34">
        <v>861</v>
      </c>
      <c r="C16" s="35" t="s">
        <v>191</v>
      </c>
      <c r="D16" s="36">
        <v>111000</v>
      </c>
      <c r="E16" s="36">
        <v>5970</v>
      </c>
      <c r="F16" s="51">
        <f t="shared" si="1"/>
        <v>5.3783783783783781</v>
      </c>
      <c r="G16" s="51">
        <v>3470</v>
      </c>
      <c r="H16" s="52">
        <v>0</v>
      </c>
    </row>
  </sheetData>
  <mergeCells count="3">
    <mergeCell ref="A4:H4"/>
    <mergeCell ref="A6:C6"/>
    <mergeCell ref="A1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фин-ния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2023-10-13T09:46:37Z</dcterms:modified>
</cp:coreProperties>
</file>