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2"/>
  </bookViews>
  <sheets>
    <sheet name="Доходы" sheetId="1" r:id="rId1"/>
    <sheet name="Расходы" sheetId="2" r:id="rId2"/>
    <sheet name="Источники фин-ния дефицита" sheetId="3" r:id="rId3"/>
  </sheets>
  <calcPr calcId="152511"/>
</workbook>
</file>

<file path=xl/calcChain.xml><?xml version="1.0" encoding="utf-8"?>
<calcChain xmlns="http://schemas.openxmlformats.org/spreadsheetml/2006/main">
  <c r="G55" i="2" l="1"/>
  <c r="F55" i="2"/>
  <c r="F51" i="2"/>
  <c r="F45" i="2"/>
  <c r="F38" i="2"/>
  <c r="F32" i="2"/>
  <c r="F25" i="2"/>
  <c r="F20" i="2"/>
  <c r="F16" i="2"/>
  <c r="F14" i="2"/>
  <c r="F7" i="2"/>
  <c r="D20" i="2"/>
  <c r="C20" i="2"/>
  <c r="G15" i="2"/>
  <c r="G14" i="2"/>
  <c r="D51" i="2"/>
  <c r="C51" i="2"/>
  <c r="F26" i="1" l="1"/>
  <c r="G26" i="1" s="1"/>
  <c r="E26" i="1"/>
  <c r="D26" i="1"/>
  <c r="H14" i="3" l="1"/>
  <c r="H11" i="3"/>
  <c r="H12" i="3"/>
  <c r="H13" i="3"/>
  <c r="H15" i="3"/>
  <c r="F8" i="3"/>
  <c r="F9" i="3"/>
  <c r="F11" i="3"/>
  <c r="F12" i="3"/>
  <c r="F15" i="3"/>
  <c r="F16" i="3"/>
  <c r="E10" i="3"/>
  <c r="E7" i="3"/>
  <c r="G8" i="2"/>
  <c r="G10" i="2"/>
  <c r="G11" i="2"/>
  <c r="G13" i="2"/>
  <c r="G17" i="2"/>
  <c r="G19" i="2"/>
  <c r="G23" i="2"/>
  <c r="G24" i="2"/>
  <c r="G26" i="2"/>
  <c r="G27" i="2"/>
  <c r="G28" i="2"/>
  <c r="G31" i="2"/>
  <c r="G33" i="2"/>
  <c r="G34" i="2"/>
  <c r="G35" i="2"/>
  <c r="G36" i="2"/>
  <c r="G37" i="2"/>
  <c r="G39" i="2"/>
  <c r="G40" i="2"/>
  <c r="G42" i="2"/>
  <c r="G46" i="2"/>
  <c r="G47" i="2"/>
  <c r="G48" i="2"/>
  <c r="G49" i="2"/>
  <c r="G50" i="2"/>
  <c r="G53" i="2"/>
  <c r="G54" i="2"/>
  <c r="G57" i="2"/>
  <c r="G61" i="2"/>
  <c r="G20" i="2"/>
  <c r="D14" i="2"/>
  <c r="C14" i="2"/>
  <c r="E8" i="2"/>
  <c r="E9" i="2"/>
  <c r="E10" i="2"/>
  <c r="E11" i="2"/>
  <c r="E12" i="2"/>
  <c r="E13" i="2"/>
  <c r="E15" i="2"/>
  <c r="E17" i="2"/>
  <c r="E18" i="2"/>
  <c r="E19" i="2"/>
  <c r="E21" i="2"/>
  <c r="E23" i="2"/>
  <c r="E24" i="2"/>
  <c r="E26" i="2"/>
  <c r="E27" i="2"/>
  <c r="E28" i="2"/>
  <c r="E30" i="2"/>
  <c r="E31" i="2"/>
  <c r="E33" i="2"/>
  <c r="E34" i="2"/>
  <c r="E35" i="2"/>
  <c r="E36" i="2"/>
  <c r="E37" i="2"/>
  <c r="E39" i="2"/>
  <c r="E40" i="2"/>
  <c r="E42" i="2"/>
  <c r="E43" i="2"/>
  <c r="E44" i="2"/>
  <c r="E46" i="2"/>
  <c r="E47" i="2"/>
  <c r="E48" i="2"/>
  <c r="E49" i="2"/>
  <c r="E50" i="2"/>
  <c r="E53" i="2"/>
  <c r="E54" i="2"/>
  <c r="E56" i="2"/>
  <c r="E59" i="2"/>
  <c r="E61" i="2"/>
  <c r="D60" i="2"/>
  <c r="D58" i="2"/>
  <c r="D55" i="2"/>
  <c r="D45" i="2"/>
  <c r="D41" i="2"/>
  <c r="D38" i="2"/>
  <c r="D32" i="2"/>
  <c r="D29" i="2"/>
  <c r="D25" i="2"/>
  <c r="D16" i="2"/>
  <c r="D7" i="2"/>
  <c r="E6" i="3" l="1"/>
  <c r="D6" i="2"/>
  <c r="E7" i="1" l="1"/>
  <c r="E9" i="1"/>
  <c r="E11" i="1"/>
  <c r="E13" i="1"/>
  <c r="E14" i="1"/>
  <c r="E15" i="1"/>
  <c r="E18" i="1"/>
  <c r="E19" i="1"/>
  <c r="E20" i="1"/>
  <c r="E21" i="1"/>
  <c r="E22" i="1"/>
  <c r="E23" i="1"/>
  <c r="E24" i="1"/>
  <c r="E25" i="1"/>
  <c r="E28" i="1"/>
  <c r="E29" i="1"/>
  <c r="E30" i="1"/>
  <c r="E31" i="1"/>
  <c r="C10" i="1" l="1"/>
  <c r="G10" i="3" l="1"/>
  <c r="D10" i="3"/>
  <c r="G7" i="3"/>
  <c r="D7" i="3"/>
  <c r="D6" i="3" l="1"/>
  <c r="F6" i="3" s="1"/>
  <c r="F10" i="3"/>
  <c r="H10" i="3"/>
  <c r="G6" i="3"/>
  <c r="H6" i="3" s="1"/>
  <c r="F60" i="2"/>
  <c r="G60" i="2" s="1"/>
  <c r="C60" i="2"/>
  <c r="E60" i="2" s="1"/>
  <c r="F58" i="2"/>
  <c r="C58" i="2"/>
  <c r="E58" i="2" s="1"/>
  <c r="C55" i="2"/>
  <c r="E55" i="2" s="1"/>
  <c r="E51" i="2"/>
  <c r="G51" i="2"/>
  <c r="G45" i="2"/>
  <c r="C45" i="2"/>
  <c r="E45" i="2" s="1"/>
  <c r="F41" i="2"/>
  <c r="G41" i="2" s="1"/>
  <c r="C41" i="2"/>
  <c r="E41" i="2" s="1"/>
  <c r="G38" i="2"/>
  <c r="C38" i="2"/>
  <c r="E38" i="2" s="1"/>
  <c r="G32" i="2"/>
  <c r="C32" i="2"/>
  <c r="E32" i="2" s="1"/>
  <c r="F29" i="2"/>
  <c r="G29" i="2" s="1"/>
  <c r="C29" i="2"/>
  <c r="E29" i="2" s="1"/>
  <c r="G25" i="2"/>
  <c r="C25" i="2"/>
  <c r="E25" i="2" s="1"/>
  <c r="E20" i="2"/>
  <c r="G16" i="2"/>
  <c r="C16" i="2"/>
  <c r="E16" i="2" s="1"/>
  <c r="E14" i="2"/>
  <c r="G7" i="2"/>
  <c r="C7" i="2"/>
  <c r="E7" i="2" s="1"/>
  <c r="F6" i="2" l="1"/>
  <c r="G6" i="2" s="1"/>
  <c r="C6" i="2"/>
  <c r="E6" i="2" s="1"/>
  <c r="G31" i="1" l="1"/>
  <c r="G30" i="1"/>
  <c r="G29" i="1"/>
  <c r="G28" i="1"/>
  <c r="F27" i="1"/>
  <c r="D27" i="1"/>
  <c r="C27" i="1"/>
  <c r="C26" i="1"/>
  <c r="G25" i="1"/>
  <c r="G24" i="1"/>
  <c r="G23" i="1"/>
  <c r="G22" i="1"/>
  <c r="G21" i="1"/>
  <c r="G20" i="1"/>
  <c r="G19" i="1"/>
  <c r="F17" i="1"/>
  <c r="D17" i="1"/>
  <c r="C17" i="1"/>
  <c r="G15" i="1"/>
  <c r="G14" i="1"/>
  <c r="G13" i="1"/>
  <c r="F10" i="1"/>
  <c r="D10" i="1"/>
  <c r="E10" i="1" s="1"/>
  <c r="G9" i="1"/>
  <c r="F8" i="1"/>
  <c r="D8" i="1"/>
  <c r="C8" i="1"/>
  <c r="G7" i="1"/>
  <c r="F6" i="1"/>
  <c r="D6" i="1"/>
  <c r="C6" i="1"/>
  <c r="E6" i="1" s="1"/>
  <c r="E8" i="1" l="1"/>
  <c r="F5" i="1"/>
  <c r="F4" i="1" s="1"/>
  <c r="D5" i="1"/>
  <c r="C5" i="1"/>
  <c r="C4" i="1" s="1"/>
  <c r="E27" i="1"/>
  <c r="E17" i="1"/>
  <c r="G27" i="1"/>
  <c r="G17" i="1"/>
  <c r="G6" i="1"/>
  <c r="G8" i="1"/>
  <c r="G10" i="1"/>
  <c r="E5" i="1" l="1"/>
  <c r="G5" i="1"/>
  <c r="D4" i="1"/>
  <c r="G4" i="1" s="1"/>
  <c r="E4" i="1" l="1"/>
</calcChain>
</file>

<file path=xl/sharedStrings.xml><?xml version="1.0" encoding="utf-8"?>
<sst xmlns="http://schemas.openxmlformats.org/spreadsheetml/2006/main" count="216" uniqueCount="211">
  <si>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</si>
  <si>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</si>
  <si>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</si>
  <si>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</si>
  <si>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</si>
  <si>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</si>
  <si>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</si>
  <si>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</si>
  <si>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</si>
  <si>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</si>
  <si>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</si>
  <si>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</si>
  <si>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</si>
  <si>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</si>
  <si>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</si>
  <si>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</si>
  <si>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</si>
  <si>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</si>
  <si>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</si>
  <si>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</si>
  <si>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</si>
  <si>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</si>
  <si>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</si>
  <si>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</si>
  <si>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</si>
  <si>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</si>
  <si>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</si>
  <si>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</si>
  <si>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
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</si>
  <si>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</si>
  <si>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</si>
  <si>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</si>
  <si>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</si>
  <si>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</si>
  <si>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</si>
  <si>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</si>
  <si>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</si>
  <si>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</si>
  <si>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</si>
  <si>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</si>
  <si>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</si>
  <si>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</si>
  <si>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</si>
  <si>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</si>
  <si>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</si>
  <si>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</si>
  <si>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</si>
  <si>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</si>
  <si>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</si>
  <si>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</si>
  <si>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
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</si>
  <si>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</si>
  <si>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</si>
  <si>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</si>
  <si>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</si>
  <si>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</si>
  <si>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</si>
  <si>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</si>
  <si>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</si>
  <si>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</si>
  <si>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</si>
  <si>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</si>
  <si>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</si>
  <si>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</si>
  <si>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</si>
  <si>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</si>
  <si>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</si>
  <si>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</si>
  <si>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</si>
  <si>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</si>
  <si>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</si>
  <si>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</si>
  <si>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</si>
  <si>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</si>
  <si>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</si>
  <si>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</si>
  <si>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</si>
  <si>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</si>
  <si>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</si>
  <si>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</si>
  <si>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</si>
  <si>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</si>
  <si>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</si>
  <si>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</si>
  <si>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</si>
  <si>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</si>
  <si>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</si>
  <si>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</si>
  <si>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</si>
  <si>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</si>
  <si>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</si>
  <si>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</si>
  <si>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</si>
  <si>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</si>
  <si>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</si>
  <si>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</si>
  <si>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</si>
  <si>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</si>
  <si>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</si>
  <si>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</si>
  <si>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</si>
  <si>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</si>
  <si>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</si>
  <si>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</si>
  <si>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</si>
  <si>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</si>
  <si>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</si>
  <si>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</si>
  <si>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</si>
  <si>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</si>
  <si>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</si>
  <si>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</si>
  <si>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</si>
  <si>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</si>
  <si>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</si>
  <si>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</si>
  <si>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</si>
  <si>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</si>
  <si>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</si>
  <si>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</si>
  <si>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</si>
  <si>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</si>
  <si>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</si>
  <si>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</si>
  <si>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</si>
  <si>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</si>
  <si>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</si>
  <si>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</si>
  <si>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</si>
  <si>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</si>
  <si>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</si>
  <si>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</si>
  <si>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</si>
  <si>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</si>
  <si>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</si>
  <si>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</si>
  <si>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</si>
  <si>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</si>
  <si>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</si>
  <si>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</si>
  <si>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</si>
  <si>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</si>
  <si>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</si>
  <si>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</si>
  <si>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</si>
  <si>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</si>
  <si>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</si>
  <si>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</si>
  <si>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</si>
  <si>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</si>
  <si>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</si>
  <si>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</si>
  <si>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</si>
  <si>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</si>
  <si>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</si>
  <si>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</si>
  <si>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</si>
  <si>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</si>
  <si>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</si>
  <si>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</si>
  <si>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</si>
  <si>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</si>
  <si>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</si>
  <si>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</si>
  <si>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</si>
  <si>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</si>
  <si>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Увеличение остатков средств бюджетов</t>
  </si>
  <si>
    <t>Уменьшение остатков средств бюджетов</t>
  </si>
  <si>
    <t>Расходы бюджета, всего</t>
  </si>
  <si>
    <t>Доходы бюджета, всего</t>
  </si>
  <si>
    <t>Налог, взимаемый в связи 
с применением патентной системы налогообложения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</si>
  <si>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</si>
  <si>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</si>
  <si>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</si>
  <si>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</si>
  <si>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</si>
  <si>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</si>
  <si>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</si>
  <si>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</si>
  <si>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</si>
  <si>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</si>
  <si>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</si>
  <si>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</si>
  <si>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01 05 00 00 00 0000 600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</si>
  <si>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</si>
  <si>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</si>
  <si>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</si>
  <si>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</si>
  <si>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</si>
  <si>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</si>
  <si>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</si>
  <si>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</si>
  <si>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</si>
  <si>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Бюджетные назначения на 2023 г., тыс. руб.</t>
  </si>
  <si>
    <t>1.09.00.00.0.00.0.000</t>
  </si>
  <si>
    <t>Задолженность и перерасчеты по отмененным налогам</t>
  </si>
  <si>
    <t>Фактическое исполение по состоянию на 01.07.2023 г., тыс. руб.</t>
  </si>
  <si>
    <t>% исполнения по состоянию на 01.07.2023 г.</t>
  </si>
  <si>
    <t>Фактическое исполение по состоянию на 01.07.2022 г., тыс. руб.</t>
  </si>
  <si>
    <t>2.02.08.00.0.00.0.000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</si>
  <si>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</si>
  <si>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1 полугодие 2023 года в сравнении с запланированными значениями на соответствующий финансовый год</t>
  </si>
  <si>
    <t>Бюджетные назначения на 01.07.2023 г., тыс.руб.</t>
  </si>
  <si>
    <t>Сведения об исполнении доходов бюджета муниципального района «Белгородский район» Белгородской области за 1 полугодие 2023 года в сравнении с запланированными значениями на соответствующий финансовый год и с соответствующим периодом прошлого года</t>
  </si>
  <si>
    <t>БЮДЖЕТНЫЕ АССИГНОВАНИЯ ПО ИСТОЧНИКАМ ДЕФИЦИТА БЮДЖЕТА МУНИЦИПАЛЬНОГО РАЙОНА "БЕЛГОРОДСКИЙ РАЙОН" БЕЛГОРОДСКОЙ ОБЛАСТИ ЗА 1 ПОЛУГОДИЕ 2023 ГОДА В СРАВНЕНИИ С СООТВЕТСТВУЮЩИМ ПЕРИОДОМ ПРОШЛОГО ГОДА</t>
  </si>
  <si>
    <t>1101</t>
  </si>
  <si>
    <t>Физическая культура</t>
  </si>
  <si>
    <t>Бюджетные назначения на 01.07.2023 г., тыс. руб.</t>
  </si>
  <si>
    <t>Фактическое исполнение по состоянию на 01.07.2023 г., тыс. руб.</t>
  </si>
  <si>
    <t>% исполнения годового плана по состоянию на 01.07.2023 г.</t>
  </si>
  <si>
    <t>Фактическое исполнение по состоянию на 01.07.2022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</si>
</sst>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.5"/>
      <name val="MS Sans Serif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49" fontId="2" fillId="0" borderId="2" xfId="0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G3" sqref="G3"/>
    </sheetView>
  </sheetViews>
  <sheetFormatPr defaultRowHeight="15" x14ac:dyDescent="0.25"/>
  <cols>
    <col min="1" max="1" width="21" customWidth="1"/>
    <col min="2" max="2" width="45.42578125" style="5" customWidth="1"/>
    <col min="3" max="3" width="19.7109375" customWidth="1"/>
    <col min="4" max="4" width="18.42578125" customWidth="1"/>
    <col min="5" max="5" width="18" customWidth="1"/>
    <col min="6" max="6" width="16.5703125" customWidth="1"/>
    <col min="7" max="7" width="21.140625" customWidth="1"/>
  </cols>
  <sheetData>
    <row r="1" spans="1:9" ht="57" customHeight="1" x14ac:dyDescent="0.25">
      <c r="A1" s="56" t="s">
        <v>203</v>
      </c>
      <c r="B1" s="56"/>
      <c r="C1" s="56"/>
      <c r="D1" s="56"/>
      <c r="E1" s="56"/>
      <c r="F1" s="56"/>
      <c r="G1" s="57"/>
    </row>
    <row r="2" spans="1:9" ht="15.75" x14ac:dyDescent="0.25">
      <c r="A2" s="1"/>
      <c r="B2" s="1"/>
      <c r="C2" s="1"/>
      <c r="D2" s="1"/>
      <c r="E2" s="1"/>
      <c r="F2" s="1"/>
      <c r="G2" s="2"/>
    </row>
    <row r="3" spans="1:9" ht="80.25" customHeight="1" x14ac:dyDescent="0.25">
      <c r="A3" s="18" t="s">
        <v>0</v>
      </c>
      <c r="B3" s="18" t="s">
        <v>1</v>
      </c>
      <c r="C3" s="18" t="s">
        <v>193</v>
      </c>
      <c r="D3" s="9" t="s">
        <v>196</v>
      </c>
      <c r="E3" s="18" t="s">
        <v>197</v>
      </c>
      <c r="F3" s="9" t="s">
        <v>198</v>
      </c>
      <c r="G3" s="11" t="s">
        <v>57</v>
      </c>
    </row>
    <row r="4" spans="1:9" ht="26.25" customHeight="1" x14ac:dyDescent="0.25">
      <c r="A4" s="58" t="s">
        <v>169</v>
      </c>
      <c r="B4" s="59"/>
      <c r="C4" s="43">
        <f>+C5+C26</f>
        <v>7496571.2999999998</v>
      </c>
      <c r="D4" s="44">
        <f>+D5+D26</f>
        <v>3770217.8</v>
      </c>
      <c r="E4" s="45">
        <f>D4/C4*100</f>
        <v>50.292562414500075</v>
      </c>
      <c r="F4" s="44">
        <f>+F5+F26</f>
        <v>3506910.6000000006</v>
      </c>
      <c r="G4" s="46">
        <f>D4/F4*100</f>
        <v>107.50823816267227</v>
      </c>
    </row>
    <row r="5" spans="1:9" ht="28.5" x14ac:dyDescent="0.25">
      <c r="A5" s="19" t="s">
        <v>2</v>
      </c>
      <c r="B5" s="18" t="s">
        <v>3</v>
      </c>
      <c r="C5" s="20">
        <f>C6+C8+C10+C15+C17+C21+C22+C23+C24+C25+C16</f>
        <v>1613898</v>
      </c>
      <c r="D5" s="20">
        <f>D6+D8+D10+D15+D17+D21+D22+D23+D24+D25+D16</f>
        <v>698819.9</v>
      </c>
      <c r="E5" s="49">
        <f t="shared" ref="E5:E31" si="0">D5/C5*100</f>
        <v>43.300128013046674</v>
      </c>
      <c r="F5" s="21">
        <f>F6+F8+F10+F15+F17+F21+F22+F23+F24+F25+F16</f>
        <v>834383.90000000014</v>
      </c>
      <c r="G5" s="22">
        <f>D5/F5*100</f>
        <v>83.752802516922955</v>
      </c>
      <c r="H5" s="3"/>
      <c r="I5" s="4"/>
    </row>
    <row r="6" spans="1:9" ht="28.5" x14ac:dyDescent="0.25">
      <c r="A6" s="19" t="s">
        <v>4</v>
      </c>
      <c r="B6" s="18" t="s">
        <v>5</v>
      </c>
      <c r="C6" s="20">
        <f>C7</f>
        <v>1291221</v>
      </c>
      <c r="D6" s="20">
        <f>D7</f>
        <v>539691.5</v>
      </c>
      <c r="E6" s="49">
        <f t="shared" si="0"/>
        <v>41.7969890514482</v>
      </c>
      <c r="F6" s="21">
        <f>F7</f>
        <v>669070.69999999995</v>
      </c>
      <c r="G6" s="22">
        <f t="shared" ref="G6:G10" si="1">D6/F6*100</f>
        <v>80.662850727135421</v>
      </c>
      <c r="H6" s="3"/>
    </row>
    <row r="7" spans="1:9" x14ac:dyDescent="0.25">
      <c r="A7" s="23" t="s">
        <v>6</v>
      </c>
      <c r="B7" s="32" t="s">
        <v>7</v>
      </c>
      <c r="C7" s="24">
        <v>1291221</v>
      </c>
      <c r="D7" s="24">
        <v>539691.5</v>
      </c>
      <c r="E7" s="49">
        <f t="shared" si="0"/>
        <v>41.7969890514482</v>
      </c>
      <c r="F7" s="25">
        <v>669070.69999999995</v>
      </c>
      <c r="G7" s="26">
        <f t="shared" si="1"/>
        <v>80.662850727135421</v>
      </c>
      <c r="H7" s="3"/>
    </row>
    <row r="8" spans="1:9" ht="42.75" x14ac:dyDescent="0.25">
      <c r="A8" s="19" t="s">
        <v>8</v>
      </c>
      <c r="B8" s="18" t="s">
        <v>9</v>
      </c>
      <c r="C8" s="20">
        <f>C9</f>
        <v>75298</v>
      </c>
      <c r="D8" s="20">
        <f>D9</f>
        <v>41024.1</v>
      </c>
      <c r="E8" s="49">
        <f t="shared" si="0"/>
        <v>54.48232356769104</v>
      </c>
      <c r="F8" s="21">
        <f>F9</f>
        <v>39573.5</v>
      </c>
      <c r="G8" s="22">
        <f t="shared" si="1"/>
        <v>103.66558429251897</v>
      </c>
      <c r="H8" s="3"/>
    </row>
    <row r="9" spans="1:9" ht="45" x14ac:dyDescent="0.25">
      <c r="A9" s="23" t="s">
        <v>10</v>
      </c>
      <c r="B9" s="32" t="s">
        <v>11</v>
      </c>
      <c r="C9" s="24">
        <v>75298</v>
      </c>
      <c r="D9" s="24">
        <v>41024.1</v>
      </c>
      <c r="E9" s="50">
        <f t="shared" si="0"/>
        <v>54.48232356769104</v>
      </c>
      <c r="F9" s="25">
        <v>39573.5</v>
      </c>
      <c r="G9" s="26">
        <f t="shared" si="1"/>
        <v>103.66558429251897</v>
      </c>
      <c r="H9" s="3"/>
    </row>
    <row r="10" spans="1:9" ht="28.5" x14ac:dyDescent="0.25">
      <c r="A10" s="19" t="s">
        <v>12</v>
      </c>
      <c r="B10" s="18" t="s">
        <v>13</v>
      </c>
      <c r="C10" s="20">
        <f>C11+C12+C13+C14</f>
        <v>79344</v>
      </c>
      <c r="D10" s="20">
        <f>D11+D12+D13+D14</f>
        <v>45841.7</v>
      </c>
      <c r="E10" s="49">
        <f t="shared" si="0"/>
        <v>57.775887275660409</v>
      </c>
      <c r="F10" s="27">
        <f>F11+F12+F13+F14</f>
        <v>41155.9</v>
      </c>
      <c r="G10" s="22">
        <f t="shared" si="1"/>
        <v>111.38548786443741</v>
      </c>
      <c r="H10" s="3"/>
    </row>
    <row r="11" spans="1:9" ht="30" x14ac:dyDescent="0.25">
      <c r="A11" s="23" t="s">
        <v>14</v>
      </c>
      <c r="B11" s="32" t="s">
        <v>15</v>
      </c>
      <c r="C11" s="24">
        <v>11928</v>
      </c>
      <c r="D11" s="24">
        <v>7365.4</v>
      </c>
      <c r="E11" s="50">
        <f t="shared" si="0"/>
        <v>61.748826291079808</v>
      </c>
      <c r="F11" s="25">
        <v>15050.8</v>
      </c>
      <c r="G11" s="26">
        <v>0</v>
      </c>
      <c r="H11" s="3"/>
    </row>
    <row r="12" spans="1:9" ht="30" x14ac:dyDescent="0.25">
      <c r="A12" s="23" t="s">
        <v>16</v>
      </c>
      <c r="B12" s="32" t="s">
        <v>17</v>
      </c>
      <c r="C12" s="24">
        <v>0</v>
      </c>
      <c r="D12" s="24">
        <v>-996</v>
      </c>
      <c r="E12" s="50">
        <v>0</v>
      </c>
      <c r="F12" s="25">
        <v>-4015.6</v>
      </c>
      <c r="G12" s="26">
        <v>0</v>
      </c>
      <c r="H12" s="3"/>
    </row>
    <row r="13" spans="1:9" x14ac:dyDescent="0.25">
      <c r="A13" s="23" t="s">
        <v>18</v>
      </c>
      <c r="B13" s="32" t="s">
        <v>19</v>
      </c>
      <c r="C13" s="24">
        <v>12744</v>
      </c>
      <c r="D13" s="24">
        <v>11995.7</v>
      </c>
      <c r="E13" s="50">
        <f t="shared" si="0"/>
        <v>94.1282172002511</v>
      </c>
      <c r="F13" s="25">
        <v>2216.8000000000002</v>
      </c>
      <c r="G13" s="26">
        <f>D13/F13*100</f>
        <v>541.1268495128113</v>
      </c>
      <c r="H13" s="3"/>
    </row>
    <row r="14" spans="1:9" ht="45" x14ac:dyDescent="0.25">
      <c r="A14" s="23" t="s">
        <v>20</v>
      </c>
      <c r="B14" s="32" t="s">
        <v>170</v>
      </c>
      <c r="C14" s="24">
        <v>54672</v>
      </c>
      <c r="D14" s="24">
        <v>27476.6</v>
      </c>
      <c r="E14" s="50">
        <f t="shared" si="0"/>
        <v>50.257170032191979</v>
      </c>
      <c r="F14" s="25">
        <v>27903.9</v>
      </c>
      <c r="G14" s="26">
        <f t="shared" ref="G14" si="2">D14/F14*100</f>
        <v>98.468672837847024</v>
      </c>
      <c r="H14" s="3"/>
    </row>
    <row r="15" spans="1:9" ht="28.5" x14ac:dyDescent="0.25">
      <c r="A15" s="19" t="s">
        <v>21</v>
      </c>
      <c r="B15" s="18" t="s">
        <v>22</v>
      </c>
      <c r="C15" s="20">
        <v>25017</v>
      </c>
      <c r="D15" s="20">
        <v>11177.9</v>
      </c>
      <c r="E15" s="49">
        <f t="shared" si="0"/>
        <v>44.681216772594631</v>
      </c>
      <c r="F15" s="21">
        <v>10861</v>
      </c>
      <c r="G15" s="22">
        <f>D15/F15*100</f>
        <v>102.9177792100175</v>
      </c>
      <c r="H15" s="3"/>
    </row>
    <row r="16" spans="1:9" ht="28.5" x14ac:dyDescent="0.25">
      <c r="A16" s="19" t="s">
        <v>194</v>
      </c>
      <c r="B16" s="18" t="s">
        <v>195</v>
      </c>
      <c r="C16" s="20">
        <v>0</v>
      </c>
      <c r="D16" s="20">
        <v>-2</v>
      </c>
      <c r="E16" s="49">
        <v>0</v>
      </c>
      <c r="F16" s="21">
        <v>0</v>
      </c>
      <c r="G16" s="22"/>
      <c r="H16" s="3"/>
    </row>
    <row r="17" spans="1:8" ht="42.75" x14ac:dyDescent="0.25">
      <c r="A17" s="19" t="s">
        <v>23</v>
      </c>
      <c r="B17" s="18" t="s">
        <v>24</v>
      </c>
      <c r="C17" s="20">
        <f>C18+C19+C20</f>
        <v>105636</v>
      </c>
      <c r="D17" s="20">
        <f>D18+D19+D20</f>
        <v>36789.699999999997</v>
      </c>
      <c r="E17" s="49">
        <f t="shared" si="0"/>
        <v>34.826858268014689</v>
      </c>
      <c r="F17" s="21">
        <f>F18+F19+F20</f>
        <v>46316.3</v>
      </c>
      <c r="G17" s="22">
        <f>D17/F17*100</f>
        <v>79.43143126717807</v>
      </c>
      <c r="H17" s="3"/>
    </row>
    <row r="18" spans="1:8" ht="30" x14ac:dyDescent="0.25">
      <c r="A18" s="23" t="s">
        <v>25</v>
      </c>
      <c r="B18" s="32" t="s">
        <v>26</v>
      </c>
      <c r="C18" s="24">
        <v>108</v>
      </c>
      <c r="D18" s="24">
        <v>0.2</v>
      </c>
      <c r="E18" s="50">
        <f t="shared" si="0"/>
        <v>0.1851851851851852</v>
      </c>
      <c r="F18" s="25">
        <v>0</v>
      </c>
      <c r="G18" s="26">
        <v>0</v>
      </c>
      <c r="H18" s="3"/>
    </row>
    <row r="19" spans="1:8" ht="135" x14ac:dyDescent="0.25">
      <c r="A19" s="23" t="s">
        <v>27</v>
      </c>
      <c r="B19" s="32" t="s">
        <v>28</v>
      </c>
      <c r="C19" s="24">
        <v>98532</v>
      </c>
      <c r="D19" s="24">
        <v>32955.1</v>
      </c>
      <c r="E19" s="50">
        <f t="shared" si="0"/>
        <v>33.446088580359678</v>
      </c>
      <c r="F19" s="25">
        <v>42939</v>
      </c>
      <c r="G19" s="26">
        <f t="shared" ref="G19:G21" si="3">D19/F19*100</f>
        <v>76.748643424392739</v>
      </c>
      <c r="H19" s="3"/>
    </row>
    <row r="20" spans="1:8" ht="120" x14ac:dyDescent="0.25">
      <c r="A20" s="23" t="s">
        <v>29</v>
      </c>
      <c r="B20" s="32" t="s">
        <v>30</v>
      </c>
      <c r="C20" s="24">
        <v>6996</v>
      </c>
      <c r="D20" s="24">
        <v>3834.4</v>
      </c>
      <c r="E20" s="50">
        <f t="shared" si="0"/>
        <v>54.808461978273307</v>
      </c>
      <c r="F20" s="25">
        <v>3377.3</v>
      </c>
      <c r="G20" s="26">
        <f t="shared" si="3"/>
        <v>113.53448020608177</v>
      </c>
      <c r="H20" s="3"/>
    </row>
    <row r="21" spans="1:8" ht="28.5" x14ac:dyDescent="0.25">
      <c r="A21" s="28" t="s">
        <v>31</v>
      </c>
      <c r="B21" s="33" t="s">
        <v>32</v>
      </c>
      <c r="C21" s="29">
        <v>4662</v>
      </c>
      <c r="D21" s="29">
        <v>4431.8</v>
      </c>
      <c r="E21" s="49">
        <f t="shared" si="0"/>
        <v>95.062205062205066</v>
      </c>
      <c r="F21" s="30">
        <v>1573.7</v>
      </c>
      <c r="G21" s="22">
        <f t="shared" si="3"/>
        <v>281.6165724089725</v>
      </c>
      <c r="H21" s="3"/>
    </row>
    <row r="22" spans="1:8" ht="28.5" x14ac:dyDescent="0.25">
      <c r="A22" s="19" t="s">
        <v>33</v>
      </c>
      <c r="B22" s="18" t="s">
        <v>34</v>
      </c>
      <c r="C22" s="20">
        <v>100</v>
      </c>
      <c r="D22" s="20">
        <v>162.9</v>
      </c>
      <c r="E22" s="49">
        <f t="shared" si="0"/>
        <v>162.9</v>
      </c>
      <c r="F22" s="21">
        <v>113.9</v>
      </c>
      <c r="G22" s="22">
        <f>D22/F22*100</f>
        <v>143.02019315188761</v>
      </c>
      <c r="H22" s="3"/>
    </row>
    <row r="23" spans="1:8" ht="42.75" x14ac:dyDescent="0.25">
      <c r="A23" s="28" t="s">
        <v>35</v>
      </c>
      <c r="B23" s="33" t="s">
        <v>36</v>
      </c>
      <c r="C23" s="29">
        <v>18250</v>
      </c>
      <c r="D23" s="29">
        <v>15635</v>
      </c>
      <c r="E23" s="49">
        <f t="shared" si="0"/>
        <v>85.671232876712338</v>
      </c>
      <c r="F23" s="30">
        <v>13893.8</v>
      </c>
      <c r="G23" s="31">
        <f t="shared" ref="G23" si="4">D23/F23*100</f>
        <v>112.53220861103514</v>
      </c>
      <c r="H23" s="3"/>
    </row>
    <row r="24" spans="1:8" ht="28.5" x14ac:dyDescent="0.25">
      <c r="A24" s="19" t="s">
        <v>37</v>
      </c>
      <c r="B24" s="18" t="s">
        <v>38</v>
      </c>
      <c r="C24" s="20">
        <v>9653</v>
      </c>
      <c r="D24" s="20">
        <v>3642.5</v>
      </c>
      <c r="E24" s="49">
        <f t="shared" si="0"/>
        <v>37.734383093338856</v>
      </c>
      <c r="F24" s="21">
        <v>6384.3</v>
      </c>
      <c r="G24" s="22">
        <f>D24/F24*100</f>
        <v>57.05402315054117</v>
      </c>
      <c r="H24" s="3"/>
    </row>
    <row r="25" spans="1:8" ht="28.5" x14ac:dyDescent="0.25">
      <c r="A25" s="19" t="s">
        <v>39</v>
      </c>
      <c r="B25" s="18" t="s">
        <v>40</v>
      </c>
      <c r="C25" s="20">
        <v>4717</v>
      </c>
      <c r="D25" s="20">
        <v>424.8</v>
      </c>
      <c r="E25" s="49">
        <f t="shared" si="0"/>
        <v>9.0057239771040916</v>
      </c>
      <c r="F25" s="21">
        <v>5440.8</v>
      </c>
      <c r="G25" s="22">
        <f>D25/F25*100</f>
        <v>7.8076753418614908</v>
      </c>
      <c r="H25" s="3"/>
    </row>
    <row r="26" spans="1:8" ht="28.5" x14ac:dyDescent="0.25">
      <c r="A26" s="19" t="s">
        <v>41</v>
      </c>
      <c r="B26" s="18" t="s">
        <v>42</v>
      </c>
      <c r="C26" s="20">
        <f>C28+C29+C30+C31</f>
        <v>5882673.2999999998</v>
      </c>
      <c r="D26" s="20">
        <f>D28+D29+D30+D31+D33+D32</f>
        <v>3071397.9</v>
      </c>
      <c r="E26" s="49">
        <f t="shared" si="0"/>
        <v>52.210920841040078</v>
      </c>
      <c r="F26" s="21">
        <f>F28+F29+F30+F31+F33+F32</f>
        <v>2672526.7000000002</v>
      </c>
      <c r="G26" s="22">
        <f>D26/F26*100</f>
        <v>114.92487240632619</v>
      </c>
      <c r="H26" s="3"/>
    </row>
    <row r="27" spans="1:8" ht="42.75" x14ac:dyDescent="0.25">
      <c r="A27" s="19" t="s">
        <v>43</v>
      </c>
      <c r="B27" s="18" t="s">
        <v>44</v>
      </c>
      <c r="C27" s="20">
        <f>C28+C29+C30+C31</f>
        <v>5882673.2999999998</v>
      </c>
      <c r="D27" s="20">
        <f>D28+D29+D30+D31</f>
        <v>3072784.6999999997</v>
      </c>
      <c r="E27" s="49">
        <f t="shared" si="0"/>
        <v>52.234495157159245</v>
      </c>
      <c r="F27" s="21">
        <f>F28+F29+F30+F31</f>
        <v>2672526.7000000002</v>
      </c>
      <c r="G27" s="22">
        <f>D27/F27*100</f>
        <v>114.97676337527326</v>
      </c>
      <c r="H27" s="3"/>
    </row>
    <row r="28" spans="1:8" ht="57" x14ac:dyDescent="0.25">
      <c r="A28" s="28" t="s">
        <v>45</v>
      </c>
      <c r="B28" s="33" t="s">
        <v>46</v>
      </c>
      <c r="C28" s="29">
        <v>823641.59999999998</v>
      </c>
      <c r="D28" s="29">
        <v>446670</v>
      </c>
      <c r="E28" s="49">
        <f t="shared" si="0"/>
        <v>54.231112173061682</v>
      </c>
      <c r="F28" s="30">
        <v>358900.5</v>
      </c>
      <c r="G28" s="22">
        <f t="shared" ref="G28" si="5">D28/F28*100</f>
        <v>124.45510663819081</v>
      </c>
      <c r="H28" s="3"/>
    </row>
    <row r="29" spans="1:8" ht="42.75" x14ac:dyDescent="0.25">
      <c r="A29" s="19" t="s">
        <v>47</v>
      </c>
      <c r="B29" s="18" t="s">
        <v>48</v>
      </c>
      <c r="C29" s="20">
        <v>443266.9</v>
      </c>
      <c r="D29" s="20">
        <v>183919.4</v>
      </c>
      <c r="E29" s="49">
        <f t="shared" si="0"/>
        <v>41.49179647747215</v>
      </c>
      <c r="F29" s="21">
        <v>352182.1</v>
      </c>
      <c r="G29" s="22">
        <f>D29/F29*100</f>
        <v>52.222813141269818</v>
      </c>
      <c r="H29" s="3"/>
    </row>
    <row r="30" spans="1:8" ht="57" x14ac:dyDescent="0.25">
      <c r="A30" s="28" t="s">
        <v>49</v>
      </c>
      <c r="B30" s="33" t="s">
        <v>50</v>
      </c>
      <c r="C30" s="29">
        <v>4019537.8</v>
      </c>
      <c r="D30" s="29">
        <v>2194357.2999999998</v>
      </c>
      <c r="E30" s="49">
        <f t="shared" si="0"/>
        <v>54.592279241658083</v>
      </c>
      <c r="F30" s="30">
        <v>1725922.6</v>
      </c>
      <c r="G30" s="22">
        <f t="shared" ref="G30" si="6">D30/F30*100</f>
        <v>127.1411186109968</v>
      </c>
      <c r="H30" s="3"/>
    </row>
    <row r="31" spans="1:8" ht="28.5" x14ac:dyDescent="0.25">
      <c r="A31" s="19" t="s">
        <v>51</v>
      </c>
      <c r="B31" s="18" t="s">
        <v>52</v>
      </c>
      <c r="C31" s="20">
        <v>596227</v>
      </c>
      <c r="D31" s="20">
        <v>247838</v>
      </c>
      <c r="E31" s="49">
        <f t="shared" si="0"/>
        <v>41.567725044320369</v>
      </c>
      <c r="F31" s="21">
        <v>235521.5</v>
      </c>
      <c r="G31" s="22">
        <f>D31/F31*100</f>
        <v>105.22945888167324</v>
      </c>
      <c r="H31" s="3"/>
    </row>
    <row r="32" spans="1:8" ht="27" customHeight="1" x14ac:dyDescent="0.25">
      <c r="A32" s="19" t="s">
        <v>199</v>
      </c>
      <c r="B32" s="18" t="s">
        <v>200</v>
      </c>
      <c r="C32" s="20">
        <v>0</v>
      </c>
      <c r="D32" s="20">
        <v>-203.3</v>
      </c>
      <c r="E32" s="49">
        <v>0</v>
      </c>
      <c r="F32" s="21">
        <v>0</v>
      </c>
      <c r="G32" s="22">
        <v>0</v>
      </c>
      <c r="H32" s="3"/>
    </row>
    <row r="33" spans="1:8" ht="57" x14ac:dyDescent="0.25">
      <c r="A33" s="19" t="s">
        <v>53</v>
      </c>
      <c r="B33" s="18" t="s">
        <v>54</v>
      </c>
      <c r="C33" s="20">
        <v>0</v>
      </c>
      <c r="D33" s="20">
        <v>-1183.5</v>
      </c>
      <c r="E33" s="49">
        <v>0</v>
      </c>
      <c r="F33" s="21">
        <v>0</v>
      </c>
      <c r="G33" s="22">
        <v>0</v>
      </c>
      <c r="H33" s="3"/>
    </row>
    <row r="34" spans="1:8" x14ac:dyDescent="0.25">
      <c r="D34" s="4"/>
    </row>
  </sheetData>
  <mergeCells count="2">
    <mergeCell ref="A1:G1"/>
    <mergeCell ref="A4:B4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activeCell="C41" sqref="C41"/>
    </sheetView>
  </sheetViews>
  <sheetFormatPr defaultRowHeight="15" outlineLevelRow="1" x14ac:dyDescent="0.25"/>
  <cols>
    <col min="1" max="1" width="7.85546875" customWidth="1"/>
    <col min="2" max="2" width="39" customWidth="1"/>
    <col min="3" max="5" width="19.140625" customWidth="1"/>
    <col min="6" max="6" width="19.5703125" customWidth="1"/>
    <col min="7" max="7" width="23.85546875" customWidth="1"/>
    <col min="8" max="8" width="12.85546875" customWidth="1"/>
    <col min="9" max="9" width="12" customWidth="1"/>
    <col min="11" max="11" width="12.140625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</row>
    <row r="2" spans="1:14" ht="47.25" customHeight="1" x14ac:dyDescent="0.25">
      <c r="A2" s="60" t="s">
        <v>201</v>
      </c>
      <c r="B2" s="60"/>
      <c r="C2" s="60"/>
      <c r="D2" s="60"/>
      <c r="E2" s="60"/>
      <c r="F2" s="60"/>
      <c r="G2" s="60"/>
      <c r="H2" s="6"/>
      <c r="I2" s="6"/>
    </row>
    <row r="3" spans="1:14" x14ac:dyDescent="0.25">
      <c r="A3" s="61"/>
      <c r="B3" s="61"/>
      <c r="C3" s="61"/>
      <c r="D3" s="61"/>
      <c r="E3" s="61"/>
      <c r="F3" s="61"/>
    </row>
    <row r="4" spans="1:14" x14ac:dyDescent="0.25">
      <c r="A4" s="62"/>
      <c r="B4" s="62"/>
      <c r="C4" s="62"/>
      <c r="D4" s="62"/>
      <c r="E4" s="62"/>
      <c r="F4" s="62"/>
      <c r="G4" s="7"/>
      <c r="H4" s="8"/>
      <c r="I4" s="8"/>
    </row>
    <row r="5" spans="1:14" ht="75" customHeight="1" x14ac:dyDescent="0.25">
      <c r="A5" s="9" t="s">
        <v>55</v>
      </c>
      <c r="B5" s="9" t="s">
        <v>56</v>
      </c>
      <c r="C5" s="9" t="s">
        <v>202</v>
      </c>
      <c r="D5" s="9" t="s">
        <v>196</v>
      </c>
      <c r="E5" s="10" t="s">
        <v>197</v>
      </c>
      <c r="F5" s="9" t="s">
        <v>198</v>
      </c>
      <c r="G5" s="11" t="s">
        <v>57</v>
      </c>
    </row>
    <row r="6" spans="1:14" ht="24.75" customHeight="1" x14ac:dyDescent="0.25">
      <c r="A6" s="63" t="s">
        <v>168</v>
      </c>
      <c r="B6" s="64"/>
      <c r="C6" s="47">
        <f>C7+C14+C16+C20+C25+C29+C32+C38+C41+C45+C51+C55+C58+C60</f>
        <v>7593692.2999999989</v>
      </c>
      <c r="D6" s="47">
        <f>D7+D14+D16+D20+D25+D29+D32+D38+D41+D45+D51+D55+D58+D60</f>
        <v>3751276.6999999997</v>
      </c>
      <c r="E6" s="47">
        <f>D6/C6*100</f>
        <v>49.399903917623845</v>
      </c>
      <c r="F6" s="47">
        <f>F7+F14+F16+F20+F25+F29+F32+F38+F41+F45+F51+F55+F58+F60</f>
        <v>3403268</v>
      </c>
      <c r="G6" s="48">
        <f>D6/F6*100</f>
        <v>110.22572127731345</v>
      </c>
      <c r="H6" s="12"/>
      <c r="I6" s="12"/>
      <c r="J6" s="12"/>
      <c r="K6" s="12"/>
      <c r="L6" s="12"/>
      <c r="M6" s="12"/>
      <c r="N6" s="12"/>
    </row>
    <row r="7" spans="1:14" ht="29.25" customHeight="1" x14ac:dyDescent="0.25">
      <c r="A7" s="9" t="s">
        <v>58</v>
      </c>
      <c r="B7" s="9" t="s">
        <v>59</v>
      </c>
      <c r="C7" s="13">
        <f>SUM(C8:C13)</f>
        <v>208801.3</v>
      </c>
      <c r="D7" s="13">
        <f>SUM(D8:D13)</f>
        <v>82423.599999999991</v>
      </c>
      <c r="E7" s="51">
        <f>D7/C7*100</f>
        <v>39.474658443218502</v>
      </c>
      <c r="F7" s="13">
        <f>SUM(F8:F13)</f>
        <v>73738.900000000009</v>
      </c>
      <c r="G7" s="14">
        <f>D7/F7*100</f>
        <v>111.77763704096479</v>
      </c>
    </row>
    <row r="8" spans="1:14" ht="90" outlineLevel="1" x14ac:dyDescent="0.25">
      <c r="A8" s="15" t="s">
        <v>60</v>
      </c>
      <c r="B8" s="15" t="s">
        <v>61</v>
      </c>
      <c r="C8" s="16">
        <v>142060.20000000001</v>
      </c>
      <c r="D8" s="16">
        <v>65804.5</v>
      </c>
      <c r="E8" s="52">
        <f t="shared" ref="E8:E61" si="0">D8/C8*100</f>
        <v>46.321559451556446</v>
      </c>
      <c r="F8" s="16">
        <v>56498.5</v>
      </c>
      <c r="G8" s="17">
        <f t="shared" ref="G8:G61" si="1">D8/F8*100</f>
        <v>116.47123374956858</v>
      </c>
    </row>
    <row r="9" spans="1:14" outlineLevel="1" x14ac:dyDescent="0.25">
      <c r="A9" s="15" t="s">
        <v>62</v>
      </c>
      <c r="B9" s="15" t="s">
        <v>63</v>
      </c>
      <c r="C9" s="16">
        <v>4.3</v>
      </c>
      <c r="D9" s="16">
        <v>0</v>
      </c>
      <c r="E9" s="52">
        <f t="shared" si="0"/>
        <v>0</v>
      </c>
      <c r="F9" s="16">
        <v>0</v>
      </c>
      <c r="G9" s="17">
        <v>0</v>
      </c>
    </row>
    <row r="10" spans="1:14" ht="60" outlineLevel="1" x14ac:dyDescent="0.25">
      <c r="A10" s="15" t="s">
        <v>64</v>
      </c>
      <c r="B10" s="15" t="s">
        <v>65</v>
      </c>
      <c r="C10" s="16">
        <v>34070.9</v>
      </c>
      <c r="D10" s="16">
        <v>12939.4</v>
      </c>
      <c r="E10" s="52">
        <f t="shared" si="0"/>
        <v>37.977863807530767</v>
      </c>
      <c r="F10" s="16">
        <v>11471</v>
      </c>
      <c r="G10" s="17">
        <f t="shared" si="1"/>
        <v>112.80097637520706</v>
      </c>
    </row>
    <row r="11" spans="1:14" ht="30" outlineLevel="1" x14ac:dyDescent="0.25">
      <c r="A11" s="15" t="s">
        <v>66</v>
      </c>
      <c r="B11" s="15" t="s">
        <v>67</v>
      </c>
      <c r="C11" s="16">
        <v>16277.1</v>
      </c>
      <c r="D11" s="16">
        <v>0</v>
      </c>
      <c r="E11" s="52">
        <f t="shared" si="0"/>
        <v>0</v>
      </c>
      <c r="F11" s="16">
        <v>1764.6</v>
      </c>
      <c r="G11" s="17">
        <f t="shared" si="1"/>
        <v>0</v>
      </c>
    </row>
    <row r="12" spans="1:14" outlineLevel="1" x14ac:dyDescent="0.25">
      <c r="A12" s="15" t="s">
        <v>68</v>
      </c>
      <c r="B12" s="15" t="s">
        <v>69</v>
      </c>
      <c r="C12" s="16">
        <v>2831.8</v>
      </c>
      <c r="D12" s="16">
        <v>0</v>
      </c>
      <c r="E12" s="52">
        <f t="shared" si="0"/>
        <v>0</v>
      </c>
      <c r="F12" s="16">
        <v>0</v>
      </c>
      <c r="G12" s="17">
        <v>0</v>
      </c>
    </row>
    <row r="13" spans="1:14" outlineLevel="1" x14ac:dyDescent="0.25">
      <c r="A13" s="15" t="s">
        <v>70</v>
      </c>
      <c r="B13" s="15" t="s">
        <v>71</v>
      </c>
      <c r="C13" s="16">
        <v>13557</v>
      </c>
      <c r="D13" s="16">
        <v>3679.7</v>
      </c>
      <c r="E13" s="52">
        <f t="shared" si="0"/>
        <v>27.142435642103706</v>
      </c>
      <c r="F13" s="16">
        <v>4004.8</v>
      </c>
      <c r="G13" s="17">
        <f t="shared" si="1"/>
        <v>91.882241310427474</v>
      </c>
    </row>
    <row r="14" spans="1:14" ht="25.5" customHeight="1" x14ac:dyDescent="0.25">
      <c r="A14" s="9" t="s">
        <v>72</v>
      </c>
      <c r="B14" s="9" t="s">
        <v>73</v>
      </c>
      <c r="C14" s="13">
        <f>C15</f>
        <v>580</v>
      </c>
      <c r="D14" s="13">
        <f>D15</f>
        <v>49.6</v>
      </c>
      <c r="E14" s="51">
        <f t="shared" si="0"/>
        <v>8.5517241379310338</v>
      </c>
      <c r="F14" s="13">
        <f>F15</f>
        <v>21.8</v>
      </c>
      <c r="G14" s="14">
        <f t="shared" si="1"/>
        <v>227.52293577981652</v>
      </c>
    </row>
    <row r="15" spans="1:14" outlineLevel="1" x14ac:dyDescent="0.25">
      <c r="A15" s="15" t="s">
        <v>74</v>
      </c>
      <c r="B15" s="15" t="s">
        <v>75</v>
      </c>
      <c r="C15" s="16">
        <v>580</v>
      </c>
      <c r="D15" s="16">
        <v>49.6</v>
      </c>
      <c r="E15" s="52">
        <f t="shared" si="0"/>
        <v>8.5517241379310338</v>
      </c>
      <c r="F15" s="16">
        <v>21.8</v>
      </c>
      <c r="G15" s="17">
        <f t="shared" si="1"/>
        <v>227.52293577981652</v>
      </c>
    </row>
    <row r="16" spans="1:14" ht="36" customHeight="1" x14ac:dyDescent="0.25">
      <c r="A16" s="9" t="s">
        <v>76</v>
      </c>
      <c r="B16" s="9" t="s">
        <v>77</v>
      </c>
      <c r="C16" s="13">
        <f>C17+C18+C19</f>
        <v>15297.7</v>
      </c>
      <c r="D16" s="13">
        <f>D17+D18+D19</f>
        <v>6560.5999999999995</v>
      </c>
      <c r="E16" s="51">
        <f t="shared" si="0"/>
        <v>42.886185505010552</v>
      </c>
      <c r="F16" s="13">
        <f>F17+F18+F19</f>
        <v>9192.9000000000015</v>
      </c>
      <c r="G16" s="14">
        <f t="shared" si="1"/>
        <v>71.365945457907713</v>
      </c>
    </row>
    <row r="17" spans="1:7" outlineLevel="1" x14ac:dyDescent="0.25">
      <c r="A17" s="15" t="s">
        <v>78</v>
      </c>
      <c r="B17" s="15" t="s">
        <v>79</v>
      </c>
      <c r="C17" s="16">
        <v>2581</v>
      </c>
      <c r="D17" s="16">
        <v>1128.2</v>
      </c>
      <c r="E17" s="52">
        <f t="shared" si="0"/>
        <v>43.711739635800079</v>
      </c>
      <c r="F17" s="16">
        <v>1431.5</v>
      </c>
      <c r="G17" s="17">
        <f t="shared" si="1"/>
        <v>78.812434509256022</v>
      </c>
    </row>
    <row r="18" spans="1:7" ht="60" outlineLevel="1" x14ac:dyDescent="0.25">
      <c r="A18" s="15" t="s">
        <v>80</v>
      </c>
      <c r="B18" s="15" t="s">
        <v>81</v>
      </c>
      <c r="C18" s="16">
        <v>1008.5</v>
      </c>
      <c r="D18" s="16">
        <v>0</v>
      </c>
      <c r="E18" s="52">
        <f t="shared" si="0"/>
        <v>0</v>
      </c>
      <c r="F18" s="16">
        <v>2745.6</v>
      </c>
      <c r="G18" s="17">
        <v>0</v>
      </c>
    </row>
    <row r="19" spans="1:7" ht="45" outlineLevel="1" x14ac:dyDescent="0.25">
      <c r="A19" s="15" t="s">
        <v>82</v>
      </c>
      <c r="B19" s="15" t="s">
        <v>83</v>
      </c>
      <c r="C19" s="16">
        <v>11708.2</v>
      </c>
      <c r="D19" s="16">
        <v>5432.4</v>
      </c>
      <c r="E19" s="52">
        <f t="shared" si="0"/>
        <v>46.3982507985856</v>
      </c>
      <c r="F19" s="16">
        <v>5015.8</v>
      </c>
      <c r="G19" s="17">
        <f t="shared" si="1"/>
        <v>108.30575381793533</v>
      </c>
    </row>
    <row r="20" spans="1:7" ht="27" customHeight="1" x14ac:dyDescent="0.25">
      <c r="A20" s="9" t="s">
        <v>84</v>
      </c>
      <c r="B20" s="9" t="s">
        <v>85</v>
      </c>
      <c r="C20" s="13">
        <f t="shared" ref="C20:D20" si="2">+C21+C23+C24+C22</f>
        <v>736070</v>
      </c>
      <c r="D20" s="13">
        <f t="shared" si="2"/>
        <v>368089.4</v>
      </c>
      <c r="E20" s="51">
        <f t="shared" si="0"/>
        <v>50.007390601437365</v>
      </c>
      <c r="F20" s="13">
        <f>+F21+F23+F24+F22</f>
        <v>312268.3</v>
      </c>
      <c r="G20" s="14">
        <f t="shared" si="1"/>
        <v>117.87600598587818</v>
      </c>
    </row>
    <row r="21" spans="1:7" outlineLevel="1" x14ac:dyDescent="0.25">
      <c r="A21" s="15" t="s">
        <v>86</v>
      </c>
      <c r="B21" s="15" t="s">
        <v>87</v>
      </c>
      <c r="C21" s="16">
        <v>577.20000000000005</v>
      </c>
      <c r="D21" s="16">
        <v>0</v>
      </c>
      <c r="E21" s="52">
        <f t="shared" si="0"/>
        <v>0</v>
      </c>
      <c r="F21" s="16">
        <v>0</v>
      </c>
      <c r="G21" s="17">
        <v>0</v>
      </c>
    </row>
    <row r="22" spans="1:7" outlineLevel="1" x14ac:dyDescent="0.25">
      <c r="A22" s="15" t="s">
        <v>88</v>
      </c>
      <c r="B22" s="15" t="s">
        <v>89</v>
      </c>
      <c r="C22" s="16">
        <v>0</v>
      </c>
      <c r="D22" s="16">
        <v>0</v>
      </c>
      <c r="E22" s="52">
        <v>0</v>
      </c>
      <c r="F22" s="16">
        <v>4191.7</v>
      </c>
      <c r="G22" s="17"/>
    </row>
    <row r="23" spans="1:7" outlineLevel="1" x14ac:dyDescent="0.25">
      <c r="A23" s="15" t="s">
        <v>90</v>
      </c>
      <c r="B23" s="15" t="s">
        <v>91</v>
      </c>
      <c r="C23" s="16">
        <v>392319</v>
      </c>
      <c r="D23" s="16">
        <v>263316</v>
      </c>
      <c r="E23" s="52">
        <f t="shared" si="0"/>
        <v>67.117830133131463</v>
      </c>
      <c r="F23" s="16">
        <v>218839.1</v>
      </c>
      <c r="G23" s="17">
        <f t="shared" si="1"/>
        <v>120.32401887962433</v>
      </c>
    </row>
    <row r="24" spans="1:7" ht="30" outlineLevel="1" x14ac:dyDescent="0.25">
      <c r="A24" s="15" t="s">
        <v>92</v>
      </c>
      <c r="B24" s="15" t="s">
        <v>93</v>
      </c>
      <c r="C24" s="16">
        <v>343173.8</v>
      </c>
      <c r="D24" s="16">
        <v>104773.4</v>
      </c>
      <c r="E24" s="52">
        <f t="shared" si="0"/>
        <v>30.530710677796495</v>
      </c>
      <c r="F24" s="16">
        <v>89237.5</v>
      </c>
      <c r="G24" s="17">
        <f t="shared" si="1"/>
        <v>117.40960918896204</v>
      </c>
    </row>
    <row r="25" spans="1:7" ht="27" customHeight="1" x14ac:dyDescent="0.25">
      <c r="A25" s="9" t="s">
        <v>94</v>
      </c>
      <c r="B25" s="9" t="s">
        <v>95</v>
      </c>
      <c r="C25" s="13">
        <f>C26+C27+C28</f>
        <v>490696.7</v>
      </c>
      <c r="D25" s="13">
        <f>D26+D27+D28</f>
        <v>202122.40000000002</v>
      </c>
      <c r="E25" s="51">
        <f t="shared" si="0"/>
        <v>41.190902649233223</v>
      </c>
      <c r="F25" s="13">
        <f>F26+F27+F28</f>
        <v>255477</v>
      </c>
      <c r="G25" s="14">
        <f t="shared" si="1"/>
        <v>79.115693389228781</v>
      </c>
    </row>
    <row r="26" spans="1:7" outlineLevel="1" x14ac:dyDescent="0.25">
      <c r="A26" s="15" t="s">
        <v>96</v>
      </c>
      <c r="B26" s="15" t="s">
        <v>97</v>
      </c>
      <c r="C26" s="16">
        <v>6862.5</v>
      </c>
      <c r="D26" s="16">
        <v>1861.9</v>
      </c>
      <c r="E26" s="52">
        <f t="shared" si="0"/>
        <v>27.131511839708562</v>
      </c>
      <c r="F26" s="16">
        <v>1082</v>
      </c>
      <c r="G26" s="17">
        <f t="shared" si="1"/>
        <v>172.07948243992607</v>
      </c>
    </row>
    <row r="27" spans="1:7" outlineLevel="1" x14ac:dyDescent="0.25">
      <c r="A27" s="15" t="s">
        <v>98</v>
      </c>
      <c r="B27" s="15" t="s">
        <v>99</v>
      </c>
      <c r="C27" s="16">
        <v>13043.9</v>
      </c>
      <c r="D27" s="16">
        <v>236.3</v>
      </c>
      <c r="E27" s="52">
        <f t="shared" si="0"/>
        <v>1.8115747590827898</v>
      </c>
      <c r="F27" s="16">
        <v>14910.1</v>
      </c>
      <c r="G27" s="17">
        <f t="shared" si="1"/>
        <v>1.5848317583383076</v>
      </c>
    </row>
    <row r="28" spans="1:7" outlineLevel="1" x14ac:dyDescent="0.25">
      <c r="A28" s="15" t="s">
        <v>100</v>
      </c>
      <c r="B28" s="15" t="s">
        <v>101</v>
      </c>
      <c r="C28" s="16">
        <v>470790.3</v>
      </c>
      <c r="D28" s="16">
        <v>200024.2</v>
      </c>
      <c r="E28" s="52">
        <f t="shared" si="0"/>
        <v>42.4868991565884</v>
      </c>
      <c r="F28" s="16">
        <v>239484.9</v>
      </c>
      <c r="G28" s="17">
        <f t="shared" si="1"/>
        <v>83.522677212634292</v>
      </c>
    </row>
    <row r="29" spans="1:7" ht="25.5" customHeight="1" x14ac:dyDescent="0.25">
      <c r="A29" s="9" t="s">
        <v>102</v>
      </c>
      <c r="B29" s="9" t="s">
        <v>103</v>
      </c>
      <c r="C29" s="13">
        <f>C30+C31</f>
        <v>8916.6</v>
      </c>
      <c r="D29" s="13">
        <f>D30+D31</f>
        <v>692.7</v>
      </c>
      <c r="E29" s="51">
        <f t="shared" si="0"/>
        <v>7.7686562142520694</v>
      </c>
      <c r="F29" s="13">
        <f>F30+F31</f>
        <v>580</v>
      </c>
      <c r="G29" s="14">
        <f t="shared" si="1"/>
        <v>119.43103448275862</v>
      </c>
    </row>
    <row r="30" spans="1:7" ht="30" outlineLevel="1" x14ac:dyDescent="0.25">
      <c r="A30" s="15" t="s">
        <v>104</v>
      </c>
      <c r="B30" s="15" t="s">
        <v>105</v>
      </c>
      <c r="C30" s="16">
        <v>1650</v>
      </c>
      <c r="D30" s="16">
        <v>0</v>
      </c>
      <c r="E30" s="52">
        <f t="shared" si="0"/>
        <v>0</v>
      </c>
      <c r="F30" s="16">
        <v>0</v>
      </c>
      <c r="G30" s="17">
        <v>0</v>
      </c>
    </row>
    <row r="31" spans="1:7" ht="30" outlineLevel="1" x14ac:dyDescent="0.25">
      <c r="A31" s="15" t="s">
        <v>106</v>
      </c>
      <c r="B31" s="15" t="s">
        <v>107</v>
      </c>
      <c r="C31" s="16">
        <v>7266.6</v>
      </c>
      <c r="D31" s="16">
        <v>692.7</v>
      </c>
      <c r="E31" s="52">
        <f t="shared" si="0"/>
        <v>9.5326562629014937</v>
      </c>
      <c r="F31" s="16">
        <v>580</v>
      </c>
      <c r="G31" s="17">
        <f t="shared" si="1"/>
        <v>119.43103448275862</v>
      </c>
    </row>
    <row r="32" spans="1:7" ht="27" customHeight="1" x14ac:dyDescent="0.25">
      <c r="A32" s="9" t="s">
        <v>108</v>
      </c>
      <c r="B32" s="9" t="s">
        <v>109</v>
      </c>
      <c r="C32" s="13">
        <f>SUM(C33:C37)</f>
        <v>4407115.5999999996</v>
      </c>
      <c r="D32" s="13">
        <f>SUM(D33:D37)</f>
        <v>2249053.6999999997</v>
      </c>
      <c r="E32" s="51">
        <f t="shared" si="0"/>
        <v>51.032328264772545</v>
      </c>
      <c r="F32" s="13">
        <f>SUM(F33:F37)</f>
        <v>1879280.9</v>
      </c>
      <c r="G32" s="14">
        <f t="shared" si="1"/>
        <v>119.67629213919004</v>
      </c>
    </row>
    <row r="33" spans="1:7" outlineLevel="1" x14ac:dyDescent="0.25">
      <c r="A33" s="15" t="s">
        <v>110</v>
      </c>
      <c r="B33" s="15" t="s">
        <v>111</v>
      </c>
      <c r="C33" s="16">
        <v>1100025.7</v>
      </c>
      <c r="D33" s="16">
        <v>527589.6</v>
      </c>
      <c r="E33" s="52">
        <f t="shared" si="0"/>
        <v>47.961570352401765</v>
      </c>
      <c r="F33" s="16">
        <v>560064.4</v>
      </c>
      <c r="G33" s="17">
        <f t="shared" si="1"/>
        <v>94.201595387958946</v>
      </c>
    </row>
    <row r="34" spans="1:7" outlineLevel="1" x14ac:dyDescent="0.25">
      <c r="A34" s="15" t="s">
        <v>112</v>
      </c>
      <c r="B34" s="15" t="s">
        <v>113</v>
      </c>
      <c r="C34" s="16">
        <v>2898355.2</v>
      </c>
      <c r="D34" s="16">
        <v>1514765.2</v>
      </c>
      <c r="E34" s="52">
        <f t="shared" si="0"/>
        <v>52.262924847858528</v>
      </c>
      <c r="F34" s="16">
        <v>1115872.6000000001</v>
      </c>
      <c r="G34" s="17">
        <f t="shared" si="1"/>
        <v>135.74714532823907</v>
      </c>
    </row>
    <row r="35" spans="1:7" outlineLevel="1" x14ac:dyDescent="0.25">
      <c r="A35" s="15" t="s">
        <v>114</v>
      </c>
      <c r="B35" s="15" t="s">
        <v>115</v>
      </c>
      <c r="C35" s="16">
        <v>271621.5</v>
      </c>
      <c r="D35" s="16">
        <v>155969.70000000001</v>
      </c>
      <c r="E35" s="52">
        <f t="shared" si="0"/>
        <v>57.421706308226703</v>
      </c>
      <c r="F35" s="16">
        <v>149413.9</v>
      </c>
      <c r="G35" s="17">
        <f t="shared" si="1"/>
        <v>104.38767745169628</v>
      </c>
    </row>
    <row r="36" spans="1:7" outlineLevel="1" x14ac:dyDescent="0.25">
      <c r="A36" s="15" t="s">
        <v>116</v>
      </c>
      <c r="B36" s="15" t="s">
        <v>117</v>
      </c>
      <c r="C36" s="16">
        <v>3418.1</v>
      </c>
      <c r="D36" s="16">
        <v>1249.4000000000001</v>
      </c>
      <c r="E36" s="52">
        <f t="shared" si="0"/>
        <v>36.552470670840535</v>
      </c>
      <c r="F36" s="16">
        <v>13564.6</v>
      </c>
      <c r="G36" s="17">
        <f t="shared" si="1"/>
        <v>9.2107397195641614</v>
      </c>
    </row>
    <row r="37" spans="1:7" outlineLevel="1" x14ac:dyDescent="0.25">
      <c r="A37" s="15" t="s">
        <v>118</v>
      </c>
      <c r="B37" s="15" t="s">
        <v>119</v>
      </c>
      <c r="C37" s="16">
        <v>133695.1</v>
      </c>
      <c r="D37" s="16">
        <v>49479.8</v>
      </c>
      <c r="E37" s="52">
        <f t="shared" si="0"/>
        <v>37.009434152784962</v>
      </c>
      <c r="F37" s="16">
        <v>40365.4</v>
      </c>
      <c r="G37" s="17">
        <f t="shared" si="1"/>
        <v>122.57973412873402</v>
      </c>
    </row>
    <row r="38" spans="1:7" ht="27.75" customHeight="1" x14ac:dyDescent="0.25">
      <c r="A38" s="9" t="s">
        <v>120</v>
      </c>
      <c r="B38" s="9" t="s">
        <v>121</v>
      </c>
      <c r="C38" s="13">
        <f>C39+C40</f>
        <v>345664.6</v>
      </c>
      <c r="D38" s="13">
        <f>D39+D40</f>
        <v>154801.60000000001</v>
      </c>
      <c r="E38" s="51">
        <f t="shared" si="0"/>
        <v>44.783758591420707</v>
      </c>
      <c r="F38" s="13">
        <f>F39+F40</f>
        <v>201329.3</v>
      </c>
      <c r="G38" s="14">
        <f t="shared" si="1"/>
        <v>76.88975226159333</v>
      </c>
    </row>
    <row r="39" spans="1:7" outlineLevel="1" x14ac:dyDescent="0.25">
      <c r="A39" s="15" t="s">
        <v>122</v>
      </c>
      <c r="B39" s="15" t="s">
        <v>123</v>
      </c>
      <c r="C39" s="16">
        <v>316940.5</v>
      </c>
      <c r="D39" s="16">
        <v>140521.70000000001</v>
      </c>
      <c r="E39" s="52">
        <f t="shared" si="0"/>
        <v>44.336933903997753</v>
      </c>
      <c r="F39" s="16">
        <v>186371.5</v>
      </c>
      <c r="G39" s="17">
        <f t="shared" si="1"/>
        <v>75.398706347268757</v>
      </c>
    </row>
    <row r="40" spans="1:7" ht="30" outlineLevel="1" x14ac:dyDescent="0.25">
      <c r="A40" s="15" t="s">
        <v>124</v>
      </c>
      <c r="B40" s="15" t="s">
        <v>125</v>
      </c>
      <c r="C40" s="16">
        <v>28724.1</v>
      </c>
      <c r="D40" s="16">
        <v>14279.9</v>
      </c>
      <c r="E40" s="52">
        <f t="shared" si="0"/>
        <v>49.714003223773766</v>
      </c>
      <c r="F40" s="16">
        <v>14957.8</v>
      </c>
      <c r="G40" s="17">
        <f t="shared" si="1"/>
        <v>95.467916404818894</v>
      </c>
    </row>
    <row r="41" spans="1:7" ht="25.5" customHeight="1" x14ac:dyDescent="0.25">
      <c r="A41" s="9" t="s">
        <v>126</v>
      </c>
      <c r="B41" s="9" t="s">
        <v>127</v>
      </c>
      <c r="C41" s="13">
        <f>C42+C43+C44</f>
        <v>10517.5</v>
      </c>
      <c r="D41" s="13">
        <f>D42+D43+D44</f>
        <v>1765</v>
      </c>
      <c r="E41" s="51">
        <f t="shared" si="0"/>
        <v>16.781554551937248</v>
      </c>
      <c r="F41" s="13">
        <f>F42+F43+F44</f>
        <v>1887.8</v>
      </c>
      <c r="G41" s="14">
        <f t="shared" si="1"/>
        <v>93.495073630681219</v>
      </c>
    </row>
    <row r="42" spans="1:7" outlineLevel="1" x14ac:dyDescent="0.25">
      <c r="A42" s="15" t="s">
        <v>128</v>
      </c>
      <c r="B42" s="15" t="s">
        <v>129</v>
      </c>
      <c r="C42" s="16">
        <v>4163.8999999999996</v>
      </c>
      <c r="D42" s="16">
        <v>1765</v>
      </c>
      <c r="E42" s="52">
        <f t="shared" si="0"/>
        <v>42.388145728763902</v>
      </c>
      <c r="F42" s="16">
        <v>1887.8</v>
      </c>
      <c r="G42" s="17">
        <f t="shared" si="1"/>
        <v>93.495073630681219</v>
      </c>
    </row>
    <row r="43" spans="1:7" outlineLevel="1" x14ac:dyDescent="0.25">
      <c r="A43" s="15" t="s">
        <v>130</v>
      </c>
      <c r="B43" s="15" t="s">
        <v>131</v>
      </c>
      <c r="C43" s="16">
        <v>3203.6</v>
      </c>
      <c r="D43" s="16">
        <v>0</v>
      </c>
      <c r="E43" s="52">
        <f t="shared" si="0"/>
        <v>0</v>
      </c>
      <c r="F43" s="16">
        <v>0</v>
      </c>
      <c r="G43" s="17">
        <v>0</v>
      </c>
    </row>
    <row r="44" spans="1:7" ht="30" outlineLevel="1" x14ac:dyDescent="0.25">
      <c r="A44" s="15" t="s">
        <v>132</v>
      </c>
      <c r="B44" s="15" t="s">
        <v>133</v>
      </c>
      <c r="C44" s="16">
        <v>3150</v>
      </c>
      <c r="D44" s="16">
        <v>0</v>
      </c>
      <c r="E44" s="52">
        <f t="shared" si="0"/>
        <v>0</v>
      </c>
      <c r="F44" s="16">
        <v>0</v>
      </c>
      <c r="G44" s="17">
        <v>0</v>
      </c>
    </row>
    <row r="45" spans="1:7" ht="21" customHeight="1" x14ac:dyDescent="0.25">
      <c r="A45" s="9" t="s">
        <v>134</v>
      </c>
      <c r="B45" s="9" t="s">
        <v>135</v>
      </c>
      <c r="C45" s="13">
        <f>SUM(C46:C50)</f>
        <v>1036138.1000000001</v>
      </c>
      <c r="D45" s="13">
        <f>SUM(D46:D50)</f>
        <v>517412.39999999997</v>
      </c>
      <c r="E45" s="51">
        <f t="shared" si="0"/>
        <v>49.936625243295261</v>
      </c>
      <c r="F45" s="13">
        <f>SUM(F46:F50)</f>
        <v>499818.6</v>
      </c>
      <c r="G45" s="14">
        <f t="shared" si="1"/>
        <v>103.52003706944879</v>
      </c>
    </row>
    <row r="46" spans="1:7" outlineLevel="1" x14ac:dyDescent="0.25">
      <c r="A46" s="15" t="s">
        <v>136</v>
      </c>
      <c r="B46" s="15" t="s">
        <v>137</v>
      </c>
      <c r="C46" s="16">
        <v>9454</v>
      </c>
      <c r="D46" s="16">
        <v>4379.6000000000004</v>
      </c>
      <c r="E46" s="52">
        <f t="shared" si="0"/>
        <v>46.325364924899517</v>
      </c>
      <c r="F46" s="16">
        <v>3004.2</v>
      </c>
      <c r="G46" s="17">
        <f t="shared" si="1"/>
        <v>145.78257106717265</v>
      </c>
    </row>
    <row r="47" spans="1:7" outlineLevel="1" x14ac:dyDescent="0.25">
      <c r="A47" s="15" t="s">
        <v>138</v>
      </c>
      <c r="B47" s="15" t="s">
        <v>139</v>
      </c>
      <c r="C47" s="16">
        <v>68804.2</v>
      </c>
      <c r="D47" s="16">
        <v>35982.199999999997</v>
      </c>
      <c r="E47" s="52">
        <f t="shared" si="0"/>
        <v>52.296516782405725</v>
      </c>
      <c r="F47" s="16">
        <v>36790.800000000003</v>
      </c>
      <c r="G47" s="17">
        <f t="shared" si="1"/>
        <v>97.802167933287649</v>
      </c>
    </row>
    <row r="48" spans="1:7" outlineLevel="1" x14ac:dyDescent="0.25">
      <c r="A48" s="15" t="s">
        <v>140</v>
      </c>
      <c r="B48" s="15" t="s">
        <v>141</v>
      </c>
      <c r="C48" s="16">
        <v>641589.80000000005</v>
      </c>
      <c r="D48" s="16">
        <v>317717</v>
      </c>
      <c r="E48" s="52">
        <f t="shared" si="0"/>
        <v>49.520269804788043</v>
      </c>
      <c r="F48" s="16">
        <v>310580.7</v>
      </c>
      <c r="G48" s="17">
        <f t="shared" si="1"/>
        <v>102.29772809450168</v>
      </c>
    </row>
    <row r="49" spans="1:7" outlineLevel="1" x14ac:dyDescent="0.25">
      <c r="A49" s="15" t="s">
        <v>142</v>
      </c>
      <c r="B49" s="15" t="s">
        <v>143</v>
      </c>
      <c r="C49" s="16">
        <v>287466.8</v>
      </c>
      <c r="D49" s="16">
        <v>147954.29999999999</v>
      </c>
      <c r="E49" s="52">
        <f t="shared" si="0"/>
        <v>51.468308688168506</v>
      </c>
      <c r="F49" s="16">
        <v>136335.9</v>
      </c>
      <c r="G49" s="17">
        <f t="shared" si="1"/>
        <v>108.52189335310803</v>
      </c>
    </row>
    <row r="50" spans="1:7" ht="30" outlineLevel="1" x14ac:dyDescent="0.25">
      <c r="A50" s="15" t="s">
        <v>144</v>
      </c>
      <c r="B50" s="15" t="s">
        <v>145</v>
      </c>
      <c r="C50" s="16">
        <v>28823.3</v>
      </c>
      <c r="D50" s="16">
        <v>11379.3</v>
      </c>
      <c r="E50" s="52">
        <f t="shared" si="0"/>
        <v>39.479518306370196</v>
      </c>
      <c r="F50" s="16">
        <v>13107</v>
      </c>
      <c r="G50" s="17">
        <f t="shared" si="1"/>
        <v>86.818493934538793</v>
      </c>
    </row>
    <row r="51" spans="1:7" ht="27.75" customHeight="1" x14ac:dyDescent="0.25">
      <c r="A51" s="9" t="s">
        <v>146</v>
      </c>
      <c r="B51" s="10" t="s">
        <v>147</v>
      </c>
      <c r="C51" s="13">
        <f>C53+C54+C52</f>
        <v>155769.80000000002</v>
      </c>
      <c r="D51" s="13">
        <f>D53+D54+D52</f>
        <v>79413.600000000006</v>
      </c>
      <c r="E51" s="51">
        <f t="shared" si="0"/>
        <v>50.981384068028589</v>
      </c>
      <c r="F51" s="13">
        <f>F53+F54+F52</f>
        <v>48696.6</v>
      </c>
      <c r="G51" s="14">
        <f t="shared" si="1"/>
        <v>163.07832579687289</v>
      </c>
    </row>
    <row r="52" spans="1:7" x14ac:dyDescent="0.25">
      <c r="A52" s="15" t="s">
        <v>205</v>
      </c>
      <c r="B52" s="55" t="s">
        <v>206</v>
      </c>
      <c r="C52" s="16">
        <v>0</v>
      </c>
      <c r="D52" s="16">
        <v>0</v>
      </c>
      <c r="E52" s="52">
        <v>0</v>
      </c>
      <c r="F52" s="16">
        <v>0</v>
      </c>
      <c r="G52" s="14"/>
    </row>
    <row r="53" spans="1:7" outlineLevel="1" x14ac:dyDescent="0.25">
      <c r="A53" s="15" t="s">
        <v>148</v>
      </c>
      <c r="B53" s="15" t="s">
        <v>149</v>
      </c>
      <c r="C53" s="16">
        <v>145945.20000000001</v>
      </c>
      <c r="D53" s="16">
        <v>76926</v>
      </c>
      <c r="E53" s="52">
        <f t="shared" si="0"/>
        <v>52.708824956216439</v>
      </c>
      <c r="F53" s="16">
        <v>46162.5</v>
      </c>
      <c r="G53" s="17">
        <f t="shared" si="1"/>
        <v>166.64175467099921</v>
      </c>
    </row>
    <row r="54" spans="1:7" ht="30" outlineLevel="1" x14ac:dyDescent="0.25">
      <c r="A54" s="15" t="s">
        <v>150</v>
      </c>
      <c r="B54" s="15" t="s">
        <v>151</v>
      </c>
      <c r="C54" s="16">
        <v>9824.6</v>
      </c>
      <c r="D54" s="16">
        <v>2487.6</v>
      </c>
      <c r="E54" s="52">
        <f t="shared" si="0"/>
        <v>25.32011481383466</v>
      </c>
      <c r="F54" s="16">
        <v>2534.1</v>
      </c>
      <c r="G54" s="17">
        <f t="shared" si="1"/>
        <v>98.165029004380258</v>
      </c>
    </row>
    <row r="55" spans="1:7" ht="22.5" customHeight="1" x14ac:dyDescent="0.25">
      <c r="A55" s="9" t="s">
        <v>152</v>
      </c>
      <c r="B55" s="10" t="s">
        <v>153</v>
      </c>
      <c r="C55" s="13">
        <f>C56+C57</f>
        <v>3069.8</v>
      </c>
      <c r="D55" s="13">
        <f>D56+D57</f>
        <v>1501.3</v>
      </c>
      <c r="E55" s="51">
        <f t="shared" si="0"/>
        <v>48.90546615414685</v>
      </c>
      <c r="F55" s="13">
        <f>F56+F57</f>
        <v>1152.2</v>
      </c>
      <c r="G55" s="14">
        <f t="shared" si="1"/>
        <v>130.29855927790314</v>
      </c>
    </row>
    <row r="56" spans="1:7" outlineLevel="1" x14ac:dyDescent="0.25">
      <c r="A56" s="15" t="s">
        <v>154</v>
      </c>
      <c r="B56" s="15" t="s">
        <v>155</v>
      </c>
      <c r="C56" s="16">
        <v>1954.8</v>
      </c>
      <c r="D56" s="16">
        <v>1251.3</v>
      </c>
      <c r="E56" s="52">
        <f t="shared" si="0"/>
        <v>64.011663597298949</v>
      </c>
      <c r="F56" s="16">
        <v>837.9</v>
      </c>
      <c r="G56" s="17">
        <v>0</v>
      </c>
    </row>
    <row r="57" spans="1:7" ht="30" outlineLevel="1" x14ac:dyDescent="0.25">
      <c r="A57" s="15" t="s">
        <v>156</v>
      </c>
      <c r="B57" s="15" t="s">
        <v>157</v>
      </c>
      <c r="C57" s="16">
        <v>1115</v>
      </c>
      <c r="D57" s="16">
        <v>250</v>
      </c>
      <c r="E57" s="52">
        <v>0</v>
      </c>
      <c r="F57" s="16">
        <v>314.3</v>
      </c>
      <c r="G57" s="17">
        <f t="shared" si="1"/>
        <v>79.541839007317847</v>
      </c>
    </row>
    <row r="58" spans="1:7" ht="39" customHeight="1" x14ac:dyDescent="0.25">
      <c r="A58" s="9" t="s">
        <v>158</v>
      </c>
      <c r="B58" s="10" t="s">
        <v>159</v>
      </c>
      <c r="C58" s="13">
        <f>C59</f>
        <v>1000</v>
      </c>
      <c r="D58" s="13">
        <f>D59</f>
        <v>0</v>
      </c>
      <c r="E58" s="51">
        <f t="shared" si="0"/>
        <v>0</v>
      </c>
      <c r="F58" s="13">
        <f>F59</f>
        <v>0</v>
      </c>
      <c r="G58" s="14">
        <v>0</v>
      </c>
    </row>
    <row r="59" spans="1:7" ht="30" outlineLevel="1" x14ac:dyDescent="0.25">
      <c r="A59" s="15" t="s">
        <v>160</v>
      </c>
      <c r="B59" s="15" t="s">
        <v>161</v>
      </c>
      <c r="C59" s="16">
        <v>1000</v>
      </c>
      <c r="D59" s="16">
        <v>0</v>
      </c>
      <c r="E59" s="52">
        <f t="shared" si="0"/>
        <v>0</v>
      </c>
      <c r="F59" s="16">
        <v>0</v>
      </c>
      <c r="G59" s="17">
        <v>0</v>
      </c>
    </row>
    <row r="60" spans="1:7" ht="42.75" x14ac:dyDescent="0.25">
      <c r="A60" s="9" t="s">
        <v>162</v>
      </c>
      <c r="B60" s="10" t="s">
        <v>163</v>
      </c>
      <c r="C60" s="13">
        <f>C61</f>
        <v>174054.6</v>
      </c>
      <c r="D60" s="13">
        <f>D61</f>
        <v>87390.8</v>
      </c>
      <c r="E60" s="51">
        <f t="shared" si="0"/>
        <v>50.208842512636842</v>
      </c>
      <c r="F60" s="13">
        <f>F61</f>
        <v>119823.7</v>
      </c>
      <c r="G60" s="14">
        <f t="shared" si="1"/>
        <v>72.932817130500894</v>
      </c>
    </row>
    <row r="61" spans="1:7" ht="60" outlineLevel="1" x14ac:dyDescent="0.25">
      <c r="A61" s="15" t="s">
        <v>164</v>
      </c>
      <c r="B61" s="15" t="s">
        <v>165</v>
      </c>
      <c r="C61" s="16">
        <v>174054.6</v>
      </c>
      <c r="D61" s="16">
        <v>87390.8</v>
      </c>
      <c r="E61" s="52">
        <f t="shared" si="0"/>
        <v>50.208842512636842</v>
      </c>
      <c r="F61" s="16">
        <v>119823.7</v>
      </c>
      <c r="G61" s="17">
        <f t="shared" si="1"/>
        <v>72.932817130500894</v>
      </c>
    </row>
    <row r="62" spans="1:7" ht="12.75" customHeight="1" x14ac:dyDescent="0.25"/>
  </sheetData>
  <mergeCells count="4">
    <mergeCell ref="A2:G2"/>
    <mergeCell ref="A3:F3"/>
    <mergeCell ref="A4:F4"/>
    <mergeCell ref="A6:B6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0" sqref="D10"/>
    </sheetView>
  </sheetViews>
  <sheetFormatPr defaultRowHeight="15" x14ac:dyDescent="0.25"/>
  <cols>
    <col min="1" max="1" width="24" customWidth="1"/>
    <col min="2" max="2" width="21.28515625" customWidth="1"/>
    <col min="3" max="3" width="37.7109375" customWidth="1"/>
    <col min="4" max="7" width="17.7109375" customWidth="1"/>
    <col min="8" max="8" width="21" customWidth="1"/>
  </cols>
  <sheetData>
    <row r="1" spans="1:8" ht="15" customHeight="1" x14ac:dyDescent="0.25">
      <c r="A1" s="69" t="s">
        <v>204</v>
      </c>
      <c r="B1" s="69"/>
      <c r="C1" s="69"/>
      <c r="D1" s="69"/>
      <c r="E1" s="69"/>
      <c r="F1" s="69"/>
      <c r="G1" s="69"/>
      <c r="H1" s="69"/>
    </row>
    <row r="2" spans="1:8" ht="15" customHeight="1" x14ac:dyDescent="0.25">
      <c r="A2" s="69"/>
      <c r="B2" s="69"/>
      <c r="C2" s="69"/>
      <c r="D2" s="69"/>
      <c r="E2" s="69"/>
      <c r="F2" s="69"/>
      <c r="G2" s="69"/>
      <c r="H2" s="69"/>
    </row>
    <row r="3" spans="1:8" x14ac:dyDescent="0.25">
      <c r="A3" s="69"/>
      <c r="B3" s="69"/>
      <c r="C3" s="69"/>
      <c r="D3" s="69"/>
      <c r="E3" s="69"/>
      <c r="F3" s="69"/>
      <c r="G3" s="69"/>
      <c r="H3" s="69"/>
    </row>
    <row r="4" spans="1:8" ht="15.75" x14ac:dyDescent="0.25">
      <c r="A4" s="65"/>
      <c r="B4" s="65"/>
      <c r="C4" s="65"/>
      <c r="D4" s="65"/>
      <c r="E4" s="65"/>
      <c r="F4" s="65"/>
      <c r="G4" s="65"/>
      <c r="H4" s="65"/>
    </row>
    <row r="5" spans="1:8" ht="99.75" x14ac:dyDescent="0.25">
      <c r="A5" s="34" t="s">
        <v>0</v>
      </c>
      <c r="B5" s="34" t="s">
        <v>171</v>
      </c>
      <c r="C5" s="34" t="s">
        <v>172</v>
      </c>
      <c r="D5" s="34" t="s">
        <v>207</v>
      </c>
      <c r="E5" s="34" t="s">
        <v>208</v>
      </c>
      <c r="F5" s="34" t="s">
        <v>209</v>
      </c>
      <c r="G5" s="34" t="s">
        <v>210</v>
      </c>
      <c r="H5" s="34" t="s">
        <v>173</v>
      </c>
    </row>
    <row r="6" spans="1:8" ht="30" customHeight="1" x14ac:dyDescent="0.25">
      <c r="A6" s="66" t="s">
        <v>192</v>
      </c>
      <c r="B6" s="67"/>
      <c r="C6" s="68"/>
      <c r="D6" s="40">
        <f>D7+D10</f>
        <v>97121</v>
      </c>
      <c r="E6" s="40">
        <f t="shared" ref="E6" si="0">E7+E10</f>
        <v>4778.8999999999069</v>
      </c>
      <c r="F6" s="40">
        <f>E6/D6*100</f>
        <v>4.9205630090298769</v>
      </c>
      <c r="G6" s="40">
        <f>G7+G10+G13</f>
        <v>-103642.60000000009</v>
      </c>
      <c r="H6" s="42">
        <f>E6/G6*100</f>
        <v>-4.610941832798388</v>
      </c>
    </row>
    <row r="7" spans="1:8" ht="28.5" x14ac:dyDescent="0.25">
      <c r="A7" s="34" t="s">
        <v>174</v>
      </c>
      <c r="B7" s="34">
        <v>861</v>
      </c>
      <c r="C7" s="34" t="s">
        <v>175</v>
      </c>
      <c r="D7" s="35">
        <f>D8+D9</f>
        <v>0</v>
      </c>
      <c r="E7" s="35">
        <f t="shared" ref="E7" si="1">E8+E9</f>
        <v>0</v>
      </c>
      <c r="F7" s="40">
        <v>0</v>
      </c>
      <c r="G7" s="35">
        <f>G8+G9</f>
        <v>0</v>
      </c>
      <c r="H7" s="41">
        <v>0</v>
      </c>
    </row>
    <row r="8" spans="1:8" ht="45" x14ac:dyDescent="0.25">
      <c r="A8" s="36" t="s">
        <v>176</v>
      </c>
      <c r="B8" s="36">
        <v>861</v>
      </c>
      <c r="C8" s="37" t="s">
        <v>177</v>
      </c>
      <c r="D8" s="38">
        <v>30000</v>
      </c>
      <c r="E8" s="38">
        <v>0</v>
      </c>
      <c r="F8" s="53">
        <f t="shared" ref="F8:F16" si="2">E8/D8*100</f>
        <v>0</v>
      </c>
      <c r="G8" s="38">
        <v>0</v>
      </c>
      <c r="H8" s="54">
        <v>0</v>
      </c>
    </row>
    <row r="9" spans="1:8" ht="45" x14ac:dyDescent="0.25">
      <c r="A9" s="36" t="s">
        <v>178</v>
      </c>
      <c r="B9" s="36">
        <v>861</v>
      </c>
      <c r="C9" s="37" t="s">
        <v>179</v>
      </c>
      <c r="D9" s="38">
        <v>-30000</v>
      </c>
      <c r="E9" s="38">
        <v>0</v>
      </c>
      <c r="F9" s="53">
        <f t="shared" si="2"/>
        <v>0</v>
      </c>
      <c r="G9" s="38">
        <v>0</v>
      </c>
      <c r="H9" s="54">
        <v>0</v>
      </c>
    </row>
    <row r="10" spans="1:8" ht="28.5" x14ac:dyDescent="0.25">
      <c r="A10" s="34" t="s">
        <v>180</v>
      </c>
      <c r="B10" s="34">
        <v>861</v>
      </c>
      <c r="C10" s="39" t="s">
        <v>181</v>
      </c>
      <c r="D10" s="35">
        <f>D11+D12</f>
        <v>97121</v>
      </c>
      <c r="E10" s="35">
        <f t="shared" ref="E10" si="3">E11+E12</f>
        <v>4778.8999999999069</v>
      </c>
      <c r="F10" s="40">
        <f t="shared" si="2"/>
        <v>4.9205630090298769</v>
      </c>
      <c r="G10" s="35">
        <f>G11+G12</f>
        <v>-80472.600000000093</v>
      </c>
      <c r="H10" s="42">
        <f t="shared" ref="H10:H15" si="4">E10/G10*100</f>
        <v>-5.9385430568912909</v>
      </c>
    </row>
    <row r="11" spans="1:8" ht="30" x14ac:dyDescent="0.25">
      <c r="A11" s="36" t="s">
        <v>182</v>
      </c>
      <c r="B11" s="36">
        <v>861</v>
      </c>
      <c r="C11" s="37" t="s">
        <v>166</v>
      </c>
      <c r="D11" s="38">
        <v>-7637571.2999999998</v>
      </c>
      <c r="E11" s="38">
        <v>-3923875.4</v>
      </c>
      <c r="F11" s="53">
        <f t="shared" si="2"/>
        <v>51.375957694823747</v>
      </c>
      <c r="G11" s="38">
        <v>-3512647.1</v>
      </c>
      <c r="H11" s="54">
        <f t="shared" si="4"/>
        <v>111.70707697906801</v>
      </c>
    </row>
    <row r="12" spans="1:8" ht="30" x14ac:dyDescent="0.25">
      <c r="A12" s="36" t="s">
        <v>183</v>
      </c>
      <c r="B12" s="36">
        <v>861</v>
      </c>
      <c r="C12" s="37" t="s">
        <v>167</v>
      </c>
      <c r="D12" s="38">
        <v>7734692.2999999998</v>
      </c>
      <c r="E12" s="38">
        <v>3928654.3</v>
      </c>
      <c r="F12" s="53">
        <f t="shared" si="2"/>
        <v>50.792638512588276</v>
      </c>
      <c r="G12" s="38">
        <v>3432174.5</v>
      </c>
      <c r="H12" s="54">
        <f t="shared" si="4"/>
        <v>114.46545914259312</v>
      </c>
    </row>
    <row r="13" spans="1:8" ht="42.75" x14ac:dyDescent="0.25">
      <c r="A13" s="34" t="s">
        <v>184</v>
      </c>
      <c r="B13" s="34">
        <v>861</v>
      </c>
      <c r="C13" s="39" t="s">
        <v>185</v>
      </c>
      <c r="D13" s="35">
        <v>0</v>
      </c>
      <c r="E13" s="35">
        <v>-9082</v>
      </c>
      <c r="F13" s="40">
        <v>0</v>
      </c>
      <c r="G13" s="35">
        <v>-23170</v>
      </c>
      <c r="H13" s="41">
        <f t="shared" si="4"/>
        <v>39.197237807509708</v>
      </c>
    </row>
    <row r="14" spans="1:8" ht="42.75" x14ac:dyDescent="0.25">
      <c r="A14" s="34" t="s">
        <v>186</v>
      </c>
      <c r="B14" s="34">
        <v>861</v>
      </c>
      <c r="C14" s="39" t="s">
        <v>187</v>
      </c>
      <c r="D14" s="35">
        <v>0</v>
      </c>
      <c r="E14" s="35">
        <v>-9082</v>
      </c>
      <c r="F14" s="40">
        <v>0</v>
      </c>
      <c r="G14" s="35">
        <v>-23170</v>
      </c>
      <c r="H14" s="41">
        <f t="shared" si="4"/>
        <v>39.197237807509708</v>
      </c>
    </row>
    <row r="15" spans="1:8" ht="75" x14ac:dyDescent="0.25">
      <c r="A15" s="36" t="s">
        <v>188</v>
      </c>
      <c r="B15" s="36">
        <v>861</v>
      </c>
      <c r="C15" s="37" t="s">
        <v>189</v>
      </c>
      <c r="D15" s="38">
        <v>-111000</v>
      </c>
      <c r="E15" s="38">
        <v>-27690</v>
      </c>
      <c r="F15" s="53">
        <f t="shared" si="2"/>
        <v>24.945945945945947</v>
      </c>
      <c r="G15" s="38">
        <v>-23170</v>
      </c>
      <c r="H15" s="54">
        <f t="shared" si="4"/>
        <v>119.50798446266724</v>
      </c>
    </row>
    <row r="16" spans="1:8" ht="90" x14ac:dyDescent="0.25">
      <c r="A16" s="36" t="s">
        <v>190</v>
      </c>
      <c r="B16" s="36">
        <v>861</v>
      </c>
      <c r="C16" s="37" t="s">
        <v>191</v>
      </c>
      <c r="D16" s="38">
        <v>111000</v>
      </c>
      <c r="E16" s="38">
        <v>3970</v>
      </c>
      <c r="F16" s="53">
        <f t="shared" si="2"/>
        <v>3.5765765765765769</v>
      </c>
      <c r="G16" s="38">
        <v>0</v>
      </c>
      <c r="H16" s="54">
        <v>0</v>
      </c>
    </row>
  </sheetData>
  <mergeCells count="3">
    <mergeCell ref="A4:H4"/>
    <mergeCell ref="A6:C6"/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фин-ния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2023-09-14T13:23:21Z</dcterms:modified>
</cp:coreProperties>
</file>