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10.1\документы\Бюджетный Отдел\МОНИТОРИНГ\на 1 июля 2023 полугодие\"/>
    </mc:Choice>
  </mc:AlternateContent>
  <bookViews>
    <workbookView xWindow="0" yWindow="0" windowWidth="28800" windowHeight="11835" activeTab="2"/>
  </bookViews>
  <sheets>
    <sheet name="Доходы" sheetId="2" r:id="rId1"/>
    <sheet name="Расходы" sheetId="1" r:id="rId2"/>
    <sheet name="Источники фин-я дефицита" sheetId="3" r:id="rId3"/>
  </sheets>
  <definedNames>
    <definedName name="APPT" localSheetId="1">Расходы!$A$14</definedName>
    <definedName name="FIO" localSheetId="1">Расходы!#REF!</definedName>
    <definedName name="LAST_CELL" localSheetId="1">Расходы!#REF!</definedName>
    <definedName name="SIGN" localSheetId="1">Расходы!$A$14:$G$15</definedName>
  </definedNames>
  <calcPr calcId="152511"/>
</workbook>
</file>

<file path=xl/calcChain.xml><?xml version="1.0" encoding="utf-8"?>
<calcChain xmlns="http://schemas.openxmlformats.org/spreadsheetml/2006/main">
  <c r="D18" i="1" l="1"/>
  <c r="G10" i="1" l="1"/>
  <c r="G13" i="1"/>
  <c r="G20" i="1"/>
  <c r="G32" i="1"/>
  <c r="G45" i="1"/>
  <c r="G46" i="1"/>
  <c r="G57" i="1"/>
  <c r="G60" i="1"/>
  <c r="E58" i="1"/>
  <c r="D29" i="2" l="1"/>
  <c r="E36" i="2"/>
  <c r="H10" i="3" l="1"/>
  <c r="H11" i="3"/>
  <c r="F7" i="3"/>
  <c r="F8" i="3"/>
  <c r="F10" i="3"/>
  <c r="F11" i="3"/>
  <c r="E9" i="3"/>
  <c r="E6" i="3"/>
  <c r="G9" i="1"/>
  <c r="G11" i="1"/>
  <c r="G12" i="1"/>
  <c r="G14" i="1"/>
  <c r="G16" i="1"/>
  <c r="G17" i="1"/>
  <c r="G19" i="1"/>
  <c r="G21" i="1"/>
  <c r="G24" i="1"/>
  <c r="G25" i="1"/>
  <c r="G26" i="1"/>
  <c r="G28" i="1"/>
  <c r="G29" i="1"/>
  <c r="G30" i="1"/>
  <c r="G33" i="1"/>
  <c r="G35" i="1"/>
  <c r="G36" i="1"/>
  <c r="G37" i="1"/>
  <c r="G38" i="1"/>
  <c r="G39" i="1"/>
  <c r="G41" i="1"/>
  <c r="G42" i="1"/>
  <c r="G44" i="1"/>
  <c r="G48" i="1"/>
  <c r="G49" i="1"/>
  <c r="G50" i="1"/>
  <c r="G51" i="1"/>
  <c r="G52" i="1"/>
  <c r="G54" i="1"/>
  <c r="G55" i="1"/>
  <c r="G58" i="1"/>
  <c r="E20" i="1"/>
  <c r="E19" i="1"/>
  <c r="E30" i="1"/>
  <c r="E28" i="1"/>
  <c r="E23" i="1"/>
  <c r="E25" i="1"/>
  <c r="E26" i="1"/>
  <c r="D22" i="1"/>
  <c r="C22" i="1"/>
  <c r="F22" i="1"/>
  <c r="G22" i="1" s="1"/>
  <c r="E9" i="1"/>
  <c r="E10" i="1"/>
  <c r="E11" i="1"/>
  <c r="E12" i="1"/>
  <c r="E13" i="1"/>
  <c r="E14" i="1"/>
  <c r="E16" i="1"/>
  <c r="E17" i="1"/>
  <c r="E21" i="1"/>
  <c r="E29" i="1"/>
  <c r="E32" i="1"/>
  <c r="E33" i="1"/>
  <c r="E35" i="1"/>
  <c r="E36" i="1"/>
  <c r="E37" i="1"/>
  <c r="E38" i="1"/>
  <c r="E39" i="1"/>
  <c r="E41" i="1"/>
  <c r="E42" i="1"/>
  <c r="E44" i="1"/>
  <c r="E45" i="1"/>
  <c r="E46" i="1"/>
  <c r="E48" i="1"/>
  <c r="E49" i="1"/>
  <c r="E50" i="1"/>
  <c r="E51" i="1"/>
  <c r="E52" i="1"/>
  <c r="E54" i="1"/>
  <c r="E55" i="1"/>
  <c r="E57" i="1"/>
  <c r="E60" i="1"/>
  <c r="D59" i="1"/>
  <c r="G59" i="1" s="1"/>
  <c r="D56" i="1"/>
  <c r="D53" i="1"/>
  <c r="D47" i="1"/>
  <c r="D43" i="1"/>
  <c r="D40" i="1"/>
  <c r="D34" i="1"/>
  <c r="D31" i="1"/>
  <c r="D27" i="1"/>
  <c r="D15" i="1"/>
  <c r="D8" i="1"/>
  <c r="E22" i="1" l="1"/>
  <c r="E16" i="3"/>
  <c r="D7" i="1"/>
  <c r="D30" i="2"/>
  <c r="D6" i="2"/>
  <c r="G9" i="3" l="1"/>
  <c r="D9" i="3"/>
  <c r="F9" i="3" s="1"/>
  <c r="G6" i="3"/>
  <c r="D6" i="3"/>
  <c r="G16" i="3" l="1"/>
  <c r="H16" i="3" s="1"/>
  <c r="H9" i="3"/>
  <c r="F16" i="3"/>
  <c r="D16" i="3"/>
  <c r="E22" i="2" l="1"/>
  <c r="G35" i="2" l="1"/>
  <c r="E35" i="2"/>
  <c r="E34" i="2"/>
  <c r="G33" i="2"/>
  <c r="E33" i="2"/>
  <c r="G32" i="2"/>
  <c r="E32" i="2"/>
  <c r="G31" i="2"/>
  <c r="E31" i="2"/>
  <c r="F30" i="2"/>
  <c r="C30" i="2"/>
  <c r="F29" i="2"/>
  <c r="G29" i="2" s="1"/>
  <c r="C29" i="2"/>
  <c r="G28" i="2"/>
  <c r="E28" i="2"/>
  <c r="G27" i="2"/>
  <c r="E27" i="2"/>
  <c r="G26" i="2"/>
  <c r="E26" i="2"/>
  <c r="G25" i="2"/>
  <c r="E25" i="2"/>
  <c r="G24" i="2"/>
  <c r="E24" i="2"/>
  <c r="G23" i="2"/>
  <c r="E23" i="2"/>
  <c r="G22" i="2"/>
  <c r="F20" i="2"/>
  <c r="D20" i="2"/>
  <c r="C20" i="2"/>
  <c r="G18" i="2"/>
  <c r="E18" i="2"/>
  <c r="G17" i="2"/>
  <c r="E17" i="2"/>
  <c r="G16" i="2"/>
  <c r="E16" i="2"/>
  <c r="F15" i="2"/>
  <c r="D15" i="2"/>
  <c r="C15" i="2"/>
  <c r="G14" i="2"/>
  <c r="E14" i="2"/>
  <c r="G13" i="2"/>
  <c r="E13" i="2"/>
  <c r="E11" i="2"/>
  <c r="F10" i="2"/>
  <c r="D10" i="2"/>
  <c r="C10" i="2"/>
  <c r="G9" i="2"/>
  <c r="E9" i="2"/>
  <c r="F8" i="2"/>
  <c r="D8" i="2"/>
  <c r="C8" i="2"/>
  <c r="G7" i="2"/>
  <c r="E7" i="2"/>
  <c r="F6" i="2"/>
  <c r="C6" i="2"/>
  <c r="G10" i="2" l="1"/>
  <c r="D5" i="2"/>
  <c r="D4" i="2" s="1"/>
  <c r="C5" i="2"/>
  <c r="C4" i="2" s="1"/>
  <c r="E8" i="2"/>
  <c r="G20" i="2"/>
  <c r="F5" i="2"/>
  <c r="F4" i="2" s="1"/>
  <c r="E30" i="2"/>
  <c r="G8" i="2"/>
  <c r="E15" i="2"/>
  <c r="E29" i="2"/>
  <c r="E6" i="2"/>
  <c r="G15" i="2"/>
  <c r="E20" i="2"/>
  <c r="G30" i="2"/>
  <c r="G6" i="2"/>
  <c r="E10" i="2"/>
  <c r="E4" i="2" l="1"/>
  <c r="G4" i="2"/>
  <c r="E5" i="2"/>
  <c r="G5" i="2"/>
  <c r="F31" i="1" l="1"/>
  <c r="G31" i="1" s="1"/>
  <c r="C31" i="1"/>
  <c r="E31" i="1" s="1"/>
  <c r="C59" i="1"/>
  <c r="E59" i="1" s="1"/>
  <c r="F56" i="1"/>
  <c r="G56" i="1" s="1"/>
  <c r="C56" i="1"/>
  <c r="E56" i="1" s="1"/>
  <c r="F53" i="1"/>
  <c r="G53" i="1" s="1"/>
  <c r="C53" i="1"/>
  <c r="E53" i="1" s="1"/>
  <c r="F47" i="1"/>
  <c r="G47" i="1" s="1"/>
  <c r="C47" i="1"/>
  <c r="E47" i="1" s="1"/>
  <c r="F43" i="1"/>
  <c r="G43" i="1" s="1"/>
  <c r="C43" i="1"/>
  <c r="E43" i="1" s="1"/>
  <c r="F40" i="1"/>
  <c r="G40" i="1" s="1"/>
  <c r="C40" i="1"/>
  <c r="E40" i="1" s="1"/>
  <c r="F34" i="1"/>
  <c r="G34" i="1" s="1"/>
  <c r="C34" i="1"/>
  <c r="E34" i="1" s="1"/>
  <c r="F27" i="1"/>
  <c r="G27" i="1" s="1"/>
  <c r="C27" i="1"/>
  <c r="E27" i="1" s="1"/>
  <c r="F18" i="1"/>
  <c r="G18" i="1" s="1"/>
  <c r="C18" i="1"/>
  <c r="E18" i="1" s="1"/>
  <c r="F15" i="1"/>
  <c r="G15" i="1" s="1"/>
  <c r="C15" i="1"/>
  <c r="E15" i="1" s="1"/>
  <c r="F8" i="1"/>
  <c r="G8" i="1" s="1"/>
  <c r="C8" i="1"/>
  <c r="E8" i="1" s="1"/>
  <c r="C7" i="1" l="1"/>
  <c r="E7" i="1" s="1"/>
  <c r="F7" i="1"/>
  <c r="G7" i="1" s="1"/>
</calcChain>
</file>

<file path=xl/sharedStrings.xml><?xml version="1.0" encoding="utf-8"?>
<sst xmlns="http://schemas.openxmlformats.org/spreadsheetml/2006/main" count="220" uniqueCount="215">
  <si>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</si>
  <si>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05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</si>
  <si>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</si>
  <si>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</si>
  <si>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</si>
  <si>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</si>
  <si>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</si>
  <si>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</si>
  <si>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Мобилизационная подготовка экономики</t>
  </si>
  <si>
    <t>Органы юстиции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</si>
  <si>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</si>
  <si>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</si>
  <si>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</si>
  <si>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</si>
  <si>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</si>
  <si>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</si>
  <si>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</si>
  <si>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</si>
  <si>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</si>
  <si>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</si>
  <si>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</si>
  <si>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</si>
  <si>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</si>
  <si>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</si>
  <si>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</si>
  <si>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</si>
  <si>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</si>
  <si>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</si>
  <si>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</si>
  <si>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</si>
  <si>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</si>
  <si>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</si>
  <si>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</si>
  <si>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</si>
  <si>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</si>
  <si>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</si>
  <si>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</si>
  <si>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Другие вопросы в области физической культуры и спорта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</si>
  <si>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</si>
  <si>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</si>
  <si>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(муниципального) внутреннего долга</t>
  </si>
  <si>
    <t>Темпы роста
к соответствующему периоду прошлого года, %</t>
  </si>
  <si>
    <t>Код</t>
  </si>
  <si>
    <t>Наименование разделов, подразделов</t>
  </si>
  <si>
    <t>0100</t>
  </si>
  <si>
    <t>Расходы бюджета - всего</t>
  </si>
  <si>
    <t>Общегосударсвенные расходы</t>
  </si>
  <si>
    <t>0104</t>
  </si>
  <si>
    <t>0105</t>
  </si>
  <si>
    <t>0106</t>
  </si>
  <si>
    <t>0107</t>
  </si>
  <si>
    <t>0111</t>
  </si>
  <si>
    <t>0113</t>
  </si>
  <si>
    <t>0200</t>
  </si>
  <si>
    <t>Национальная оборона</t>
  </si>
  <si>
    <t>0300</t>
  </si>
  <si>
    <t>Национальная безопасность</t>
  </si>
  <si>
    <t>0203</t>
  </si>
  <si>
    <t>0204</t>
  </si>
  <si>
    <t>0304</t>
  </si>
  <si>
    <t>0310</t>
  </si>
  <si>
    <t>0314</t>
  </si>
  <si>
    <t>0400</t>
  </si>
  <si>
    <t>Национальная экономика</t>
  </si>
  <si>
    <t>Жилищно-коммунальное хозяйство</t>
  </si>
  <si>
    <t>0405</t>
  </si>
  <si>
    <t>0408</t>
  </si>
  <si>
    <t>0409</t>
  </si>
  <si>
    <t>0412</t>
  </si>
  <si>
    <t>0501</t>
  </si>
  <si>
    <t>0502</t>
  </si>
  <si>
    <t>0503</t>
  </si>
  <si>
    <t>0600</t>
  </si>
  <si>
    <t>Охана окружающей среды</t>
  </si>
  <si>
    <t>0603</t>
  </si>
  <si>
    <t>0605</t>
  </si>
  <si>
    <t>0700</t>
  </si>
  <si>
    <t>Образование</t>
  </si>
  <si>
    <t>0701</t>
  </si>
  <si>
    <t>0702</t>
  </si>
  <si>
    <t>0703</t>
  </si>
  <si>
    <t>0707</t>
  </si>
  <si>
    <t>0709</t>
  </si>
  <si>
    <t>0800</t>
  </si>
  <si>
    <t>0801</t>
  </si>
  <si>
    <t>0804</t>
  </si>
  <si>
    <t>0900</t>
  </si>
  <si>
    <t>0901</t>
  </si>
  <si>
    <t>0902</t>
  </si>
  <si>
    <t>0909</t>
  </si>
  <si>
    <t>1000</t>
  </si>
  <si>
    <t>1001</t>
  </si>
  <si>
    <t>1002</t>
  </si>
  <si>
    <t>1003</t>
  </si>
  <si>
    <t>1004</t>
  </si>
  <si>
    <t>1006</t>
  </si>
  <si>
    <t>Культура, кинематография</t>
  </si>
  <si>
    <t>Здравоохранение</t>
  </si>
  <si>
    <t>Социальная политика</t>
  </si>
  <si>
    <t>1100</t>
  </si>
  <si>
    <t>1102</t>
  </si>
  <si>
    <t>1105</t>
  </si>
  <si>
    <t>1200</t>
  </si>
  <si>
    <t>1202</t>
  </si>
  <si>
    <t>1204</t>
  </si>
  <si>
    <t>1300</t>
  </si>
  <si>
    <t>1301</t>
  </si>
  <si>
    <t>Физическая культура и спорт</t>
  </si>
  <si>
    <t>Средства массовой информации</t>
  </si>
  <si>
    <t>Код бюджетной классификации</t>
  </si>
  <si>
    <t>Наименование показателей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</si>
  <si>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</si>
  <si>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</si>
  <si>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</si>
  <si>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</si>
  <si>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</si>
  <si>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</si>
  <si>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</si>
  <si>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</si>
  <si>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</si>
  <si>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</si>
  <si>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</si>
  <si>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</si>
  <si>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</si>
  <si>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</si>
  <si>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</si>
  <si>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</si>
  <si>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</si>
  <si>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</si>
  <si>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</si>
  <si>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1.06.00.00.0.00.0000</t>
  </si>
  <si>
    <t>Налоги на имущество</t>
  </si>
  <si>
    <t>1.06.01.00.0.00.0.110</t>
  </si>
  <si>
    <t>Налог на имущество физических лиц</t>
  </si>
  <si>
    <t>1.06.06.00.0.00.0.110</t>
  </si>
  <si>
    <t>Земельный налог</t>
  </si>
  <si>
    <t>1.08.00.00.0.00.0.000</t>
  </si>
  <si>
    <t>Государственная пошлина</t>
  </si>
  <si>
    <t>1.09.00.00.0.00.0.000</t>
  </si>
  <si>
    <t>Задолженность и перерасчеты по отмененным налогам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</si>
  <si>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</si>
  <si>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</si>
  <si>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</si>
  <si>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</si>
  <si>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</si>
  <si>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1.11.09.00.0.00.0.000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</si>
  <si>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</si>
  <si>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</si>
  <si>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</si>
  <si>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</si>
  <si>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</si>
  <si>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</si>
  <si>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</si>
  <si>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</si>
  <si>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</si>
  <si>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</si>
  <si>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</si>
  <si>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</si>
  <si>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</si>
  <si>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</si>
  <si>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</si>
  <si>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</si>
  <si>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</si>
  <si>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2.02.04.00.0.00.0.000</t>
  </si>
  <si>
    <t>Иные межбюджетные трансферты</t>
  </si>
  <si>
    <t>2.07.00.00.0.00.0.000</t>
  </si>
  <si>
    <t>Прочие безвозмездные поступления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</si>
  <si>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</si>
  <si>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</si>
  <si>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Доходы бюджета, всего</t>
  </si>
  <si>
    <t>Доходы от продажи материальных 
и нематериальных активов</t>
  </si>
  <si>
    <t>Дотации бюджетам субъектов Российской Федерации 
и муниципальных образований</t>
  </si>
  <si>
    <t>Субвенции бюджетам субъектов Российской Федерации 
и муниципальных образований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</si>
  <si>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</si>
  <si>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</si>
  <si>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Налог, взимаемый в связи 
с применением патентной системы налогообложения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</si>
  <si>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</si>
  <si>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</si>
  <si>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Темпы роста к соответствующему периоду прошлого года, %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</si>
  <si>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</si>
  <si>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</si>
  <si>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</si>
  <si>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</si>
  <si>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</si>
  <si>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</si>
  <si>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</si>
  <si>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</si>
  <si>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</si>
  <si>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</si>
  <si>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</si>
  <si>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</si>
  <si>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</si>
  <si>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</si>
  <si>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</si>
  <si>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</si>
  <si>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01 06 05 01 05 0000 540</t>
  </si>
  <si>
    <t>Предоставление бюджетных кредитов предоставленных  юридическим лицам 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</si>
  <si>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</si>
  <si>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 юридическим лицам из бюджетов муниципальных  районов в валюте Российской Федерации</t>
  </si>
  <si>
    <t>Всего средств, направленных на покрытие дефицита</t>
  </si>
  <si>
    <t>Бюджетные назначения на 2023 г., тыс. руб.</t>
  </si>
  <si>
    <t>Cведения об исполнении консолидированного бюджета Белгородского района по разделам и подразделам классификации расходов бюджета за первый квартал 2023 года в сравнении с запланированными значениями на соответствующий финансовый год и с соответствующим периодом прошлого года</t>
  </si>
  <si>
    <t>Бюджетные назначения на 2023 г., тыс.руб.</t>
  </si>
  <si>
    <t>2.02.08.00.0.00.0.000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</si>
  <si>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</si>
  <si>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Сведения об исполнении доходов консолидированного бюджета Белгородского района за второй квартал 2023 года в сравнении с запланированными значениями на соответствующий финансовый год и с соответствующим периодом прошлого года</t>
  </si>
  <si>
    <t>Фактическое исполнение по состоянию на 01.07.2023 г., тыс. руб.</t>
  </si>
  <si>
    <t>% исполнения по состоянию на 01.07.2023 г.</t>
  </si>
  <si>
    <t>Фактическое исполнение по состоянию на 01.07.2022 г., тыс.руб.</t>
  </si>
  <si>
    <t>% исполнения по состоянию на 01.07.2022 г.</t>
  </si>
  <si>
    <t>Фактическое исполнение по состоянию на 01.07.2022 г., тыс. руб.</t>
  </si>
  <si>
    <t>БЮДЖЕТНЫЕ АССИГНОВАНИЯ ПО ИСТОЧНИКАМ ДЕФИЦИТА КОНСОЛИДИРОВАННОГО БЮДЖЕТА БЕЛГОРОДСКОГО РАЙОНА ЗА ПЕРВОЕ ПОЛУГОДИЕ 2023 ГОДА В СРАВНЕНИИ С СООТВЕТСТВУЮЩИМ ПЕРИОДОМ ПРОШЛОГО ГОДА</t>
  </si>
  <si>
    <t>% исполнения годового плана по состоянию на 01.07.2023 г.</t>
  </si>
  <si>
    <t>Фактическое исполнение по состоянию на 01.07.2023 г., тыс.руб.</t>
  </si>
  <si>
    <t>Фактическое исполнения по состоянию на 01.07.2022 г.,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</si>
</sst>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\ hh:mm"/>
    <numFmt numFmtId="165" formatCode="#,##0.0"/>
    <numFmt numFmtId="166" formatCode="0.0"/>
    <numFmt numFmtId="167" formatCode="#,##0.0_ ;[Red]\-#,##0.0\ "/>
  </numFmts>
  <fonts count="14" x14ac:knownFonts="1">
    <font>
      <sz val="10"/>
      <name val="Arial"/>
    </font>
    <font>
      <sz val="8.5"/>
      <name val="MS Sans Serif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Border="1" applyAlignment="1" applyProtection="1">
      <alignment horizontal="center" vertical="center" wrapText="1"/>
    </xf>
    <xf numFmtId="165" fontId="6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166" fontId="2" fillId="0" borderId="1" xfId="0" applyNumberFormat="1" applyFont="1" applyFill="1" applyBorder="1" applyAlignment="1">
      <alignment horizontal="center" vertical="center"/>
    </xf>
    <xf numFmtId="165" fontId="3" fillId="0" borderId="0" xfId="0" applyNumberFormat="1" applyFont="1"/>
    <xf numFmtId="0" fontId="7" fillId="0" borderId="0" xfId="0" applyFont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166" fontId="0" fillId="0" borderId="0" xfId="0" applyNumberFormat="1"/>
    <xf numFmtId="49" fontId="0" fillId="0" borderId="0" xfId="0" applyNumberFormat="1"/>
    <xf numFmtId="0" fontId="0" fillId="0" borderId="0" xfId="0" applyAlignment="1">
      <alignment vertical="top"/>
    </xf>
    <xf numFmtId="0" fontId="0" fillId="2" borderId="0" xfId="0" applyFill="1"/>
    <xf numFmtId="49" fontId="0" fillId="2" borderId="0" xfId="0" applyNumberFormat="1" applyFill="1"/>
    <xf numFmtId="0" fontId="5" fillId="0" borderId="1" xfId="0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 applyProtection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 vertical="center"/>
    </xf>
    <xf numFmtId="165" fontId="6" fillId="0" borderId="1" xfId="0" applyNumberFormat="1" applyFont="1" applyFill="1" applyBorder="1" applyAlignment="1" applyProtection="1">
      <alignment horizontal="center" vertical="center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>
      <alignment horizontal="center" vertical="center" wrapText="1" readingOrder="1"/>
    </xf>
    <xf numFmtId="49" fontId="2" fillId="3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activeCell="G41" sqref="G41"/>
    </sheetView>
  </sheetViews>
  <sheetFormatPr defaultRowHeight="12.75" x14ac:dyDescent="0.2"/>
  <cols>
    <col min="1" max="1" width="21" customWidth="1"/>
    <col min="2" max="2" width="45.42578125" style="25" customWidth="1"/>
    <col min="3" max="3" width="18.28515625" style="26" customWidth="1"/>
    <col min="4" max="4" width="16.42578125" style="26" customWidth="1"/>
    <col min="5" max="5" width="17.7109375" customWidth="1"/>
    <col min="6" max="6" width="17" customWidth="1"/>
    <col min="7" max="7" width="20.28515625" customWidth="1"/>
  </cols>
  <sheetData>
    <row r="1" spans="1:9" ht="70.5" customHeight="1" x14ac:dyDescent="0.2">
      <c r="A1" s="65" t="s">
        <v>205</v>
      </c>
      <c r="B1" s="65"/>
      <c r="C1" s="65"/>
      <c r="D1" s="65"/>
      <c r="E1" s="65"/>
      <c r="F1" s="65"/>
      <c r="G1" s="65"/>
    </row>
    <row r="2" spans="1:9" ht="15.75" x14ac:dyDescent="0.2">
      <c r="A2" s="20"/>
      <c r="B2" s="20"/>
      <c r="C2" s="21"/>
      <c r="D2" s="21"/>
      <c r="E2" s="20"/>
      <c r="F2" s="20"/>
      <c r="G2" s="22"/>
    </row>
    <row r="3" spans="1:9" ht="90.75" customHeight="1" x14ac:dyDescent="0.2">
      <c r="A3" s="28" t="s">
        <v>109</v>
      </c>
      <c r="B3" s="28" t="s">
        <v>110</v>
      </c>
      <c r="C3" s="6" t="s">
        <v>200</v>
      </c>
      <c r="D3" s="6" t="s">
        <v>206</v>
      </c>
      <c r="E3" s="7" t="s">
        <v>207</v>
      </c>
      <c r="F3" s="8" t="s">
        <v>208</v>
      </c>
      <c r="G3" s="9" t="s">
        <v>41</v>
      </c>
    </row>
    <row r="4" spans="1:9" ht="24.75" customHeight="1" x14ac:dyDescent="0.2">
      <c r="A4" s="66" t="s">
        <v>169</v>
      </c>
      <c r="B4" s="67"/>
      <c r="C4" s="35">
        <f>C5+C29</f>
        <v>7947277</v>
      </c>
      <c r="D4" s="35">
        <f>D5+D29</f>
        <v>3903783.0000000005</v>
      </c>
      <c r="E4" s="36">
        <f>D4/C4*100</f>
        <v>49.121013398677313</v>
      </c>
      <c r="F4" s="35">
        <f>F5+F29</f>
        <v>3660173.5999999996</v>
      </c>
      <c r="G4" s="37">
        <f>D4/F4*100</f>
        <v>106.65567884539686</v>
      </c>
    </row>
    <row r="5" spans="1:9" ht="28.5" x14ac:dyDescent="0.2">
      <c r="A5" s="28" t="s">
        <v>111</v>
      </c>
      <c r="B5" s="28" t="s">
        <v>112</v>
      </c>
      <c r="C5" s="29">
        <f>C6+C8+C10+C18+C20+C24+C25+C26+C27+C28+C15</f>
        <v>2492181</v>
      </c>
      <c r="D5" s="55">
        <f>D6+D8+D10+D18+D20+D24+D25+D26+D27+D28+D15+D19</f>
        <v>936513.1</v>
      </c>
      <c r="E5" s="59">
        <f>D5/C5*100</f>
        <v>37.578053118934776</v>
      </c>
      <c r="F5" s="61">
        <f>F6+F8+F10+F18+F20+F24+F25+F26+F27+F28+F15</f>
        <v>1046848.1999999998</v>
      </c>
      <c r="G5" s="59">
        <f>D5/F5*100</f>
        <v>89.460257943797401</v>
      </c>
      <c r="H5" s="23"/>
      <c r="I5" s="24"/>
    </row>
    <row r="6" spans="1:9" ht="28.5" x14ac:dyDescent="0.2">
      <c r="A6" s="28" t="s">
        <v>113</v>
      </c>
      <c r="B6" s="28" t="s">
        <v>114</v>
      </c>
      <c r="C6" s="29">
        <f>C7</f>
        <v>1413564</v>
      </c>
      <c r="D6" s="55">
        <f>D7</f>
        <v>590921.4</v>
      </c>
      <c r="E6" s="59">
        <f t="shared" ref="E6:E36" si="0">D6/C6*100</f>
        <v>41.80365374330416</v>
      </c>
      <c r="F6" s="61">
        <f>F7</f>
        <v>719768.2</v>
      </c>
      <c r="G6" s="59">
        <f t="shared" ref="G6:G10" si="1">D6/F6*100</f>
        <v>82.098847934654529</v>
      </c>
      <c r="H6" s="23"/>
    </row>
    <row r="7" spans="1:9" ht="15" x14ac:dyDescent="0.2">
      <c r="A7" s="30" t="s">
        <v>115</v>
      </c>
      <c r="B7" s="30" t="s">
        <v>116</v>
      </c>
      <c r="C7" s="31">
        <v>1413564</v>
      </c>
      <c r="D7" s="56">
        <v>590921.4</v>
      </c>
      <c r="E7" s="60">
        <f t="shared" si="0"/>
        <v>41.80365374330416</v>
      </c>
      <c r="F7" s="62">
        <v>719768.2</v>
      </c>
      <c r="G7" s="60">
        <f t="shared" si="1"/>
        <v>82.098847934654529</v>
      </c>
      <c r="H7" s="23"/>
    </row>
    <row r="8" spans="1:9" ht="42.75" x14ac:dyDescent="0.2">
      <c r="A8" s="28" t="s">
        <v>117</v>
      </c>
      <c r="B8" s="28" t="s">
        <v>118</v>
      </c>
      <c r="C8" s="29">
        <f>C9</f>
        <v>92709</v>
      </c>
      <c r="D8" s="55">
        <f>D9</f>
        <v>50509.7</v>
      </c>
      <c r="E8" s="59">
        <f t="shared" si="0"/>
        <v>54.481981253168513</v>
      </c>
      <c r="F8" s="61">
        <f>F9</f>
        <v>48723.8</v>
      </c>
      <c r="G8" s="59">
        <f t="shared" si="1"/>
        <v>103.66535450847429</v>
      </c>
      <c r="H8" s="23"/>
    </row>
    <row r="9" spans="1:9" ht="45" x14ac:dyDescent="0.2">
      <c r="A9" s="30" t="s">
        <v>119</v>
      </c>
      <c r="B9" s="30" t="s">
        <v>120</v>
      </c>
      <c r="C9" s="31">
        <v>92709</v>
      </c>
      <c r="D9" s="56">
        <v>50509.7</v>
      </c>
      <c r="E9" s="60">
        <f t="shared" si="0"/>
        <v>54.481981253168513</v>
      </c>
      <c r="F9" s="62">
        <v>48723.8</v>
      </c>
      <c r="G9" s="60">
        <f t="shared" si="1"/>
        <v>103.66535450847429</v>
      </c>
      <c r="H9" s="23"/>
    </row>
    <row r="10" spans="1:9" ht="28.5" x14ac:dyDescent="0.2">
      <c r="A10" s="28" t="s">
        <v>121</v>
      </c>
      <c r="B10" s="28" t="s">
        <v>122</v>
      </c>
      <c r="C10" s="29">
        <f>C11+C12+C13+C14</f>
        <v>90701</v>
      </c>
      <c r="D10" s="55">
        <f>D11+D12+D13+D14</f>
        <v>56268.5</v>
      </c>
      <c r="E10" s="59">
        <f t="shared" si="0"/>
        <v>62.037353502166461</v>
      </c>
      <c r="F10" s="61">
        <f>F11+F12+F13+F14</f>
        <v>42205</v>
      </c>
      <c r="G10" s="59">
        <f t="shared" si="1"/>
        <v>133.32188129368558</v>
      </c>
      <c r="H10" s="23"/>
    </row>
    <row r="11" spans="1:9" ht="30" x14ac:dyDescent="0.2">
      <c r="A11" s="30" t="s">
        <v>123</v>
      </c>
      <c r="B11" s="30" t="s">
        <v>124</v>
      </c>
      <c r="C11" s="31">
        <v>11928</v>
      </c>
      <c r="D11" s="56">
        <v>7365.4</v>
      </c>
      <c r="E11" s="60">
        <f t="shared" si="0"/>
        <v>61.748826291079808</v>
      </c>
      <c r="F11" s="62">
        <v>15050.8</v>
      </c>
      <c r="G11" s="60">
        <v>0</v>
      </c>
      <c r="H11" s="23"/>
    </row>
    <row r="12" spans="1:9" ht="30" x14ac:dyDescent="0.2">
      <c r="A12" s="30" t="s">
        <v>125</v>
      </c>
      <c r="B12" s="30" t="s">
        <v>126</v>
      </c>
      <c r="C12" s="31">
        <v>0</v>
      </c>
      <c r="D12" s="56">
        <v>-996</v>
      </c>
      <c r="E12" s="60">
        <v>0</v>
      </c>
      <c r="F12" s="62">
        <v>-4015.6</v>
      </c>
      <c r="G12" s="60">
        <v>0</v>
      </c>
      <c r="H12" s="23"/>
    </row>
    <row r="13" spans="1:9" ht="15" x14ac:dyDescent="0.2">
      <c r="A13" s="30" t="s">
        <v>127</v>
      </c>
      <c r="B13" s="30" t="s">
        <v>128</v>
      </c>
      <c r="C13" s="31">
        <v>24101</v>
      </c>
      <c r="D13" s="56">
        <v>22422.5</v>
      </c>
      <c r="E13" s="60">
        <f t="shared" si="0"/>
        <v>93.035558690510769</v>
      </c>
      <c r="F13" s="62">
        <v>3265.9</v>
      </c>
      <c r="G13" s="60">
        <f>D13/F13*100</f>
        <v>686.56419363728219</v>
      </c>
      <c r="H13" s="23"/>
    </row>
    <row r="14" spans="1:9" ht="45" x14ac:dyDescent="0.2">
      <c r="A14" s="30" t="s">
        <v>129</v>
      </c>
      <c r="B14" s="30" t="s">
        <v>175</v>
      </c>
      <c r="C14" s="31">
        <v>54672</v>
      </c>
      <c r="D14" s="56">
        <v>27476.6</v>
      </c>
      <c r="E14" s="60">
        <f t="shared" si="0"/>
        <v>50.257170032191979</v>
      </c>
      <c r="F14" s="62">
        <v>27903.9</v>
      </c>
      <c r="G14" s="60">
        <f t="shared" ref="G14:G17" si="2">D14/F14*100</f>
        <v>98.468672837847024</v>
      </c>
      <c r="H14" s="23"/>
    </row>
    <row r="15" spans="1:9" ht="14.25" x14ac:dyDescent="0.2">
      <c r="A15" s="28" t="s">
        <v>130</v>
      </c>
      <c r="B15" s="28" t="s">
        <v>131</v>
      </c>
      <c r="C15" s="29">
        <f>C16+C17</f>
        <v>676460</v>
      </c>
      <c r="D15" s="55">
        <f t="shared" ref="D15:F15" si="3">D16+D17</f>
        <v>147726.79999999999</v>
      </c>
      <c r="E15" s="59">
        <f t="shared" si="0"/>
        <v>21.838216598172838</v>
      </c>
      <c r="F15" s="61">
        <f t="shared" si="3"/>
        <v>127410.3</v>
      </c>
      <c r="G15" s="59">
        <f t="shared" si="2"/>
        <v>115.94572809262674</v>
      </c>
      <c r="H15" s="23"/>
    </row>
    <row r="16" spans="1:9" ht="15" x14ac:dyDescent="0.2">
      <c r="A16" s="30" t="s">
        <v>132</v>
      </c>
      <c r="B16" s="30" t="s">
        <v>133</v>
      </c>
      <c r="C16" s="31">
        <v>201840</v>
      </c>
      <c r="D16" s="56">
        <v>10833.5</v>
      </c>
      <c r="E16" s="60">
        <f t="shared" si="0"/>
        <v>5.3673701942132386</v>
      </c>
      <c r="F16" s="62">
        <v>13921.5</v>
      </c>
      <c r="G16" s="60">
        <f t="shared" si="2"/>
        <v>77.818482203785507</v>
      </c>
      <c r="H16" s="23"/>
    </row>
    <row r="17" spans="1:8" ht="15" x14ac:dyDescent="0.2">
      <c r="A17" s="30" t="s">
        <v>134</v>
      </c>
      <c r="B17" s="30" t="s">
        <v>135</v>
      </c>
      <c r="C17" s="31">
        <v>474620</v>
      </c>
      <c r="D17" s="56">
        <v>136893.29999999999</v>
      </c>
      <c r="E17" s="60">
        <f t="shared" si="0"/>
        <v>28.842716278285785</v>
      </c>
      <c r="F17" s="62">
        <v>113488.8</v>
      </c>
      <c r="G17" s="60">
        <f t="shared" si="2"/>
        <v>120.62273986507918</v>
      </c>
      <c r="H17" s="23"/>
    </row>
    <row r="18" spans="1:8" ht="28.5" x14ac:dyDescent="0.2">
      <c r="A18" s="28" t="s">
        <v>136</v>
      </c>
      <c r="B18" s="28" t="s">
        <v>137</v>
      </c>
      <c r="C18" s="29">
        <v>25160</v>
      </c>
      <c r="D18" s="55">
        <v>11233</v>
      </c>
      <c r="E18" s="59">
        <f t="shared" si="0"/>
        <v>44.646263910969793</v>
      </c>
      <c r="F18" s="61">
        <v>10931.7</v>
      </c>
      <c r="G18" s="59">
        <f>D18/F18*100</f>
        <v>102.7562044329793</v>
      </c>
      <c r="H18" s="23"/>
    </row>
    <row r="19" spans="1:8" ht="28.5" x14ac:dyDescent="0.2">
      <c r="A19" s="32" t="s">
        <v>138</v>
      </c>
      <c r="B19" s="32" t="s">
        <v>139</v>
      </c>
      <c r="C19" s="29">
        <v>0</v>
      </c>
      <c r="D19" s="55">
        <v>3.4</v>
      </c>
      <c r="E19" s="59">
        <v>0</v>
      </c>
      <c r="F19" s="61">
        <v>-0.3</v>
      </c>
      <c r="G19" s="59">
        <v>0</v>
      </c>
      <c r="H19" s="23"/>
    </row>
    <row r="20" spans="1:8" ht="42.75" x14ac:dyDescent="0.2">
      <c r="A20" s="28" t="s">
        <v>140</v>
      </c>
      <c r="B20" s="28" t="s">
        <v>141</v>
      </c>
      <c r="C20" s="29">
        <f>C21+C22+C23</f>
        <v>129929</v>
      </c>
      <c r="D20" s="55">
        <f>D21+D22+D23</f>
        <v>49830</v>
      </c>
      <c r="E20" s="59">
        <f t="shared" si="0"/>
        <v>38.35171516751457</v>
      </c>
      <c r="F20" s="61">
        <f>F21+F22+F23</f>
        <v>58815.5</v>
      </c>
      <c r="G20" s="59">
        <f>D20/F20*100</f>
        <v>84.722564630072</v>
      </c>
      <c r="H20" s="23"/>
    </row>
    <row r="21" spans="1:8" ht="30" x14ac:dyDescent="0.2">
      <c r="A21" s="30" t="s">
        <v>142</v>
      </c>
      <c r="B21" s="30" t="s">
        <v>143</v>
      </c>
      <c r="C21" s="31">
        <v>0</v>
      </c>
      <c r="D21" s="56">
        <v>0</v>
      </c>
      <c r="E21" s="60">
        <v>0</v>
      </c>
      <c r="F21" s="62">
        <v>0</v>
      </c>
      <c r="G21" s="60">
        <v>0</v>
      </c>
      <c r="H21" s="23"/>
    </row>
    <row r="22" spans="1:8" ht="120" x14ac:dyDescent="0.2">
      <c r="A22" s="30" t="s">
        <v>144</v>
      </c>
      <c r="B22" s="30" t="s">
        <v>173</v>
      </c>
      <c r="C22" s="31">
        <v>122933</v>
      </c>
      <c r="D22" s="56">
        <v>45995.6</v>
      </c>
      <c r="E22" s="60">
        <f>D22/C22*100</f>
        <v>37.415177373040599</v>
      </c>
      <c r="F22" s="62">
        <v>55438.2</v>
      </c>
      <c r="G22" s="60">
        <f t="shared" ref="G22:G24" si="4">D22/F22*100</f>
        <v>82.967340209458456</v>
      </c>
      <c r="H22" s="23"/>
    </row>
    <row r="23" spans="1:8" ht="105" x14ac:dyDescent="0.2">
      <c r="A23" s="30" t="s">
        <v>145</v>
      </c>
      <c r="B23" s="30" t="s">
        <v>174</v>
      </c>
      <c r="C23" s="31">
        <v>6996</v>
      </c>
      <c r="D23" s="56">
        <v>3834.4</v>
      </c>
      <c r="E23" s="60">
        <f t="shared" si="0"/>
        <v>54.808461978273307</v>
      </c>
      <c r="F23" s="62">
        <v>3377.3</v>
      </c>
      <c r="G23" s="60">
        <f t="shared" si="4"/>
        <v>113.53448020608177</v>
      </c>
      <c r="H23" s="23"/>
    </row>
    <row r="24" spans="1:8" ht="28.5" x14ac:dyDescent="0.2">
      <c r="A24" s="33" t="s">
        <v>146</v>
      </c>
      <c r="B24" s="33" t="s">
        <v>147</v>
      </c>
      <c r="C24" s="34">
        <v>4662</v>
      </c>
      <c r="D24" s="57">
        <v>4431.8</v>
      </c>
      <c r="E24" s="59">
        <f t="shared" si="0"/>
        <v>95.062205062205066</v>
      </c>
      <c r="F24" s="63">
        <v>1573.7</v>
      </c>
      <c r="G24" s="59">
        <f t="shared" si="4"/>
        <v>281.6165724089725</v>
      </c>
      <c r="H24" s="23"/>
    </row>
    <row r="25" spans="1:8" ht="28.5" x14ac:dyDescent="0.2">
      <c r="A25" s="28" t="s">
        <v>148</v>
      </c>
      <c r="B25" s="28" t="s">
        <v>149</v>
      </c>
      <c r="C25" s="29">
        <v>1701</v>
      </c>
      <c r="D25" s="55">
        <v>1230.5999999999999</v>
      </c>
      <c r="E25" s="59">
        <f t="shared" si="0"/>
        <v>72.34567901234567</v>
      </c>
      <c r="F25" s="61">
        <v>2600.1999999999998</v>
      </c>
      <c r="G25" s="59">
        <f>D25/F25*100</f>
        <v>47.327128682409047</v>
      </c>
      <c r="H25" s="23"/>
    </row>
    <row r="26" spans="1:8" ht="28.5" x14ac:dyDescent="0.2">
      <c r="A26" s="33" t="s">
        <v>150</v>
      </c>
      <c r="B26" s="33" t="s">
        <v>170</v>
      </c>
      <c r="C26" s="34">
        <v>42704</v>
      </c>
      <c r="D26" s="57">
        <v>19914.599999999999</v>
      </c>
      <c r="E26" s="59">
        <f t="shared" si="0"/>
        <v>46.634038965904828</v>
      </c>
      <c r="F26" s="63">
        <v>22669.5</v>
      </c>
      <c r="G26" s="64">
        <f t="shared" ref="G26" si="5">D26/F26*100</f>
        <v>87.84754846820617</v>
      </c>
      <c r="H26" s="23"/>
    </row>
    <row r="27" spans="1:8" ht="28.5" x14ac:dyDescent="0.2">
      <c r="A27" s="28" t="s">
        <v>151</v>
      </c>
      <c r="B27" s="28" t="s">
        <v>152</v>
      </c>
      <c r="C27" s="29">
        <v>9874</v>
      </c>
      <c r="D27" s="55">
        <v>4018.9</v>
      </c>
      <c r="E27" s="59">
        <f t="shared" si="0"/>
        <v>40.701843224630338</v>
      </c>
      <c r="F27" s="61">
        <v>6709.2</v>
      </c>
      <c r="G27" s="59">
        <f>D27/F27*100</f>
        <v>59.901329517677226</v>
      </c>
      <c r="H27" s="23"/>
    </row>
    <row r="28" spans="1:8" ht="28.5" x14ac:dyDescent="0.2">
      <c r="A28" s="28" t="s">
        <v>153</v>
      </c>
      <c r="B28" s="28" t="s">
        <v>154</v>
      </c>
      <c r="C28" s="29">
        <v>4717</v>
      </c>
      <c r="D28" s="55">
        <v>424.4</v>
      </c>
      <c r="E28" s="59">
        <f t="shared" si="0"/>
        <v>8.9972440110239553</v>
      </c>
      <c r="F28" s="61">
        <v>5441.1</v>
      </c>
      <c r="G28" s="59">
        <f>D28/F28*100</f>
        <v>7.7998934039072969</v>
      </c>
      <c r="H28" s="23"/>
    </row>
    <row r="29" spans="1:8" ht="28.5" x14ac:dyDescent="0.2">
      <c r="A29" s="28" t="s">
        <v>155</v>
      </c>
      <c r="B29" s="28" t="s">
        <v>156</v>
      </c>
      <c r="C29" s="29">
        <f>C31+C32+C33+C34+C35</f>
        <v>5455096</v>
      </c>
      <c r="D29" s="55">
        <f>D31+D32+D33+D34+D35+D37+D36</f>
        <v>2967269.9000000004</v>
      </c>
      <c r="E29" s="59">
        <f t="shared" si="0"/>
        <v>54.394457952710653</v>
      </c>
      <c r="F29" s="61">
        <f>F31+F32+F33+F34+F37+F35</f>
        <v>2613325.4</v>
      </c>
      <c r="G29" s="59">
        <f>D29/F29*100</f>
        <v>113.54383575807286</v>
      </c>
      <c r="H29" s="23"/>
    </row>
    <row r="30" spans="1:8" ht="42.75" x14ac:dyDescent="0.2">
      <c r="A30" s="28" t="s">
        <v>157</v>
      </c>
      <c r="B30" s="28" t="s">
        <v>158</v>
      </c>
      <c r="C30" s="29">
        <f>C31+C32+C33+C34</f>
        <v>5442351</v>
      </c>
      <c r="D30" s="55">
        <f>D31+D32+D33+D34</f>
        <v>2969019.5</v>
      </c>
      <c r="E30" s="59">
        <f t="shared" si="0"/>
        <v>54.553987789468195</v>
      </c>
      <c r="F30" s="61">
        <f>F31+F32+F33+F34</f>
        <v>2613278.6</v>
      </c>
      <c r="G30" s="59">
        <f>D30/F30*100</f>
        <v>113.61281954400116</v>
      </c>
      <c r="H30" s="23"/>
    </row>
    <row r="31" spans="1:8" ht="42.75" x14ac:dyDescent="0.2">
      <c r="A31" s="33" t="s">
        <v>159</v>
      </c>
      <c r="B31" s="33" t="s">
        <v>171</v>
      </c>
      <c r="C31" s="34">
        <v>823641.59999999998</v>
      </c>
      <c r="D31" s="57">
        <v>446670</v>
      </c>
      <c r="E31" s="59">
        <f t="shared" si="0"/>
        <v>54.231112173061682</v>
      </c>
      <c r="F31" s="63">
        <v>358900.5</v>
      </c>
      <c r="G31" s="59">
        <f t="shared" ref="G31" si="6">D31/F31*100</f>
        <v>124.45510663819081</v>
      </c>
      <c r="H31" s="23"/>
    </row>
    <row r="32" spans="1:8" ht="42.75" x14ac:dyDescent="0.2">
      <c r="A32" s="28" t="s">
        <v>160</v>
      </c>
      <c r="B32" s="28" t="s">
        <v>161</v>
      </c>
      <c r="C32" s="29">
        <v>452378.1</v>
      </c>
      <c r="D32" s="55">
        <v>185741.8</v>
      </c>
      <c r="E32" s="59">
        <f t="shared" si="0"/>
        <v>41.058972571837579</v>
      </c>
      <c r="F32" s="61">
        <v>352182.1</v>
      </c>
      <c r="G32" s="59">
        <f>D32/F32*100</f>
        <v>52.740272716870052</v>
      </c>
      <c r="H32" s="23"/>
    </row>
    <row r="33" spans="1:8" ht="42.75" x14ac:dyDescent="0.2">
      <c r="A33" s="33" t="s">
        <v>162</v>
      </c>
      <c r="B33" s="33" t="s">
        <v>172</v>
      </c>
      <c r="C33" s="34">
        <v>4027492.3</v>
      </c>
      <c r="D33" s="57">
        <v>2197768.7000000002</v>
      </c>
      <c r="E33" s="59">
        <f t="shared" si="0"/>
        <v>54.56915957356393</v>
      </c>
      <c r="F33" s="63">
        <v>1728677.5</v>
      </c>
      <c r="G33" s="59">
        <f t="shared" ref="G33" si="7">D33/F33*100</f>
        <v>127.13584228405821</v>
      </c>
      <c r="H33" s="23"/>
    </row>
    <row r="34" spans="1:8" ht="28.5" x14ac:dyDescent="0.2">
      <c r="A34" s="28" t="s">
        <v>163</v>
      </c>
      <c r="B34" s="28" t="s">
        <v>164</v>
      </c>
      <c r="C34" s="29">
        <v>138839</v>
      </c>
      <c r="D34" s="55">
        <v>138839</v>
      </c>
      <c r="E34" s="59">
        <f t="shared" si="0"/>
        <v>100</v>
      </c>
      <c r="F34" s="61">
        <v>173518.5</v>
      </c>
      <c r="G34" s="59">
        <v>0</v>
      </c>
      <c r="H34" s="23"/>
    </row>
    <row r="35" spans="1:8" ht="28.5" x14ac:dyDescent="0.2">
      <c r="A35" s="28" t="s">
        <v>165</v>
      </c>
      <c r="B35" s="28" t="s">
        <v>166</v>
      </c>
      <c r="C35" s="29">
        <v>12745</v>
      </c>
      <c r="D35" s="55">
        <v>70.2</v>
      </c>
      <c r="E35" s="59">
        <f t="shared" si="0"/>
        <v>0.55080423695566894</v>
      </c>
      <c r="F35" s="61">
        <v>46.8</v>
      </c>
      <c r="G35" s="59">
        <f>D35/F35*100</f>
        <v>150.00000000000003</v>
      </c>
      <c r="H35" s="23"/>
    </row>
    <row r="36" spans="1:8" ht="114" x14ac:dyDescent="0.2">
      <c r="A36" s="58" t="s">
        <v>203</v>
      </c>
      <c r="B36" s="28" t="s">
        <v>204</v>
      </c>
      <c r="C36" s="29">
        <v>0</v>
      </c>
      <c r="D36" s="55">
        <v>-636.4</v>
      </c>
      <c r="E36" s="59" t="e">
        <f t="shared" si="0"/>
        <v>#DIV/0!</v>
      </c>
      <c r="F36" s="61">
        <v>0</v>
      </c>
      <c r="G36" s="59">
        <v>0</v>
      </c>
      <c r="H36" s="23"/>
    </row>
    <row r="37" spans="1:8" ht="57" x14ac:dyDescent="0.2">
      <c r="A37" s="28" t="s">
        <v>167</v>
      </c>
      <c r="B37" s="28" t="s">
        <v>168</v>
      </c>
      <c r="C37" s="29">
        <v>0</v>
      </c>
      <c r="D37" s="55">
        <v>-1183.4000000000001</v>
      </c>
      <c r="E37" s="59">
        <v>0</v>
      </c>
      <c r="F37" s="61">
        <v>0</v>
      </c>
      <c r="G37" s="59">
        <v>0</v>
      </c>
      <c r="H37" s="23"/>
    </row>
    <row r="38" spans="1:8" x14ac:dyDescent="0.2">
      <c r="D38" s="27"/>
    </row>
  </sheetData>
  <mergeCells count="2">
    <mergeCell ref="A1:G1"/>
    <mergeCell ref="A4:B4"/>
  </mergeCells>
  <pageMargins left="0.7" right="0.7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60"/>
  <sheetViews>
    <sheetView showGridLines="0" workbookViewId="0">
      <selection activeCell="G23" sqref="G23"/>
    </sheetView>
  </sheetViews>
  <sheetFormatPr defaultRowHeight="12.75" customHeight="1" outlineLevelRow="1" x14ac:dyDescent="0.2"/>
  <cols>
    <col min="1" max="1" width="8.28515625" style="15" customWidth="1"/>
    <col min="2" max="2" width="34.85546875" customWidth="1"/>
    <col min="3" max="5" width="19.28515625" customWidth="1"/>
    <col min="6" max="6" width="18.140625" customWidth="1"/>
    <col min="7" max="7" width="20.42578125" customWidth="1"/>
    <col min="8" max="8" width="11.42578125" customWidth="1"/>
  </cols>
  <sheetData>
    <row r="1" spans="1:8" ht="14.25" x14ac:dyDescent="0.2">
      <c r="A1" s="12"/>
      <c r="B1" s="2"/>
      <c r="C1" s="2"/>
      <c r="D1" s="2"/>
      <c r="E1" s="2"/>
      <c r="F1" s="3"/>
      <c r="G1" s="3"/>
      <c r="H1" s="2"/>
    </row>
    <row r="2" spans="1:8" ht="12.75" customHeight="1" x14ac:dyDescent="0.2">
      <c r="A2" s="68" t="s">
        <v>201</v>
      </c>
      <c r="B2" s="68"/>
      <c r="C2" s="68"/>
      <c r="D2" s="68"/>
      <c r="E2" s="68"/>
      <c r="F2" s="68"/>
      <c r="G2" s="68"/>
      <c r="H2" s="1"/>
    </row>
    <row r="3" spans="1:8" x14ac:dyDescent="0.2">
      <c r="A3" s="68"/>
      <c r="B3" s="68"/>
      <c r="C3" s="68"/>
      <c r="D3" s="68"/>
      <c r="E3" s="68"/>
      <c r="F3" s="68"/>
      <c r="G3" s="68"/>
      <c r="H3" s="4"/>
    </row>
    <row r="4" spans="1:8" ht="30.75" customHeight="1" x14ac:dyDescent="0.2">
      <c r="A4" s="68"/>
      <c r="B4" s="68"/>
      <c r="C4" s="68"/>
      <c r="D4" s="68"/>
      <c r="E4" s="68"/>
      <c r="F4" s="68"/>
      <c r="G4" s="68"/>
    </row>
    <row r="5" spans="1:8" x14ac:dyDescent="0.2">
      <c r="A5" s="13"/>
      <c r="B5" s="5"/>
      <c r="C5" s="5"/>
      <c r="D5" s="5"/>
      <c r="E5" s="5"/>
      <c r="F5" s="5"/>
      <c r="G5" s="5"/>
      <c r="H5" s="1"/>
    </row>
    <row r="6" spans="1:8" ht="77.25" customHeight="1" x14ac:dyDescent="0.2">
      <c r="A6" s="6" t="s">
        <v>42</v>
      </c>
      <c r="B6" s="6" t="s">
        <v>43</v>
      </c>
      <c r="C6" s="6" t="s">
        <v>200</v>
      </c>
      <c r="D6" s="6" t="s">
        <v>206</v>
      </c>
      <c r="E6" s="7" t="s">
        <v>209</v>
      </c>
      <c r="F6" s="6" t="s">
        <v>210</v>
      </c>
      <c r="G6" s="9" t="s">
        <v>41</v>
      </c>
    </row>
    <row r="7" spans="1:8" s="17" customFormat="1" ht="23.25" customHeight="1" x14ac:dyDescent="0.2">
      <c r="A7" s="69" t="s">
        <v>45</v>
      </c>
      <c r="B7" s="69"/>
      <c r="C7" s="38">
        <f>C8+C15+C18+C22+C27+C31+C34+C40+C43+C47+C53+C56+C59</f>
        <v>8104324.4000000004</v>
      </c>
      <c r="D7" s="38">
        <f>D8+D15+D18+D22+D27+D31+D34+D40+D43+D47+D53+D56+D59</f>
        <v>3947544.3499999996</v>
      </c>
      <c r="E7" s="38">
        <f>D7/C7*100</f>
        <v>48.709110780412487</v>
      </c>
      <c r="F7" s="38">
        <f>F8+F15+F18+F22+F27+F31+F34+F40+F43+F47+F53+F56+F59</f>
        <v>3598779.1899999995</v>
      </c>
      <c r="G7" s="39">
        <f>D7/F7*100</f>
        <v>109.69120753418606</v>
      </c>
      <c r="H7" s="19"/>
    </row>
    <row r="8" spans="1:8" ht="24" customHeight="1" x14ac:dyDescent="0.2">
      <c r="A8" s="6" t="s">
        <v>44</v>
      </c>
      <c r="B8" s="6" t="s">
        <v>46</v>
      </c>
      <c r="C8" s="10">
        <f>C9+C10+C11+C12+C13+C14</f>
        <v>378549.47000000003</v>
      </c>
      <c r="D8" s="10">
        <f>D9+D10+D11+D12+D13+D14</f>
        <v>157297.94</v>
      </c>
      <c r="E8" s="52">
        <f>D8/C8*100</f>
        <v>41.552809465035047</v>
      </c>
      <c r="F8" s="10">
        <f>F9+F10+F11+F12+F13+F14</f>
        <v>138644.14000000001</v>
      </c>
      <c r="G8" s="18">
        <f>D8/F8*100</f>
        <v>113.4544453159001</v>
      </c>
    </row>
    <row r="9" spans="1:8" ht="90" outlineLevel="1" x14ac:dyDescent="0.2">
      <c r="A9" s="14" t="s">
        <v>47</v>
      </c>
      <c r="B9" s="14" t="s">
        <v>0</v>
      </c>
      <c r="C9" s="11">
        <v>301822.09000000003</v>
      </c>
      <c r="D9" s="11">
        <v>138288.73000000001</v>
      </c>
      <c r="E9" s="53">
        <f t="shared" ref="E9:E60" si="0">D9/C9*100</f>
        <v>45.817961833078549</v>
      </c>
      <c r="F9" s="11">
        <v>118706.66</v>
      </c>
      <c r="G9" s="16">
        <f t="shared" ref="G9:G60" si="1">D9/F9*100</f>
        <v>116.49618479704509</v>
      </c>
    </row>
    <row r="10" spans="1:8" ht="15" outlineLevel="1" x14ac:dyDescent="0.2">
      <c r="A10" s="14" t="s">
        <v>48</v>
      </c>
      <c r="B10" s="14" t="s">
        <v>2</v>
      </c>
      <c r="C10" s="11">
        <v>4.3</v>
      </c>
      <c r="D10" s="11"/>
      <c r="E10" s="53">
        <f t="shared" si="0"/>
        <v>0</v>
      </c>
      <c r="F10" s="11">
        <v>0</v>
      </c>
      <c r="G10" s="16" t="e">
        <f t="shared" si="1"/>
        <v>#DIV/0!</v>
      </c>
    </row>
    <row r="11" spans="1:8" ht="75" outlineLevel="1" x14ac:dyDescent="0.2">
      <c r="A11" s="14" t="s">
        <v>49</v>
      </c>
      <c r="B11" s="14" t="s">
        <v>3</v>
      </c>
      <c r="C11" s="11">
        <v>34070.9</v>
      </c>
      <c r="D11" s="11">
        <v>12939.44</v>
      </c>
      <c r="E11" s="53">
        <f t="shared" si="0"/>
        <v>37.977981209771386</v>
      </c>
      <c r="F11" s="11">
        <v>11471.02</v>
      </c>
      <c r="G11" s="16">
        <f t="shared" si="1"/>
        <v>112.80112840880759</v>
      </c>
    </row>
    <row r="12" spans="1:8" ht="30" outlineLevel="1" x14ac:dyDescent="0.2">
      <c r="A12" s="14" t="s">
        <v>50</v>
      </c>
      <c r="B12" s="14" t="s">
        <v>4</v>
      </c>
      <c r="C12" s="11">
        <v>16277.1</v>
      </c>
      <c r="D12" s="11"/>
      <c r="E12" s="53">
        <f t="shared" si="0"/>
        <v>0</v>
      </c>
      <c r="F12" s="11">
        <v>1764.58</v>
      </c>
      <c r="G12" s="16">
        <f t="shared" si="1"/>
        <v>0</v>
      </c>
    </row>
    <row r="13" spans="1:8" ht="15" outlineLevel="1" x14ac:dyDescent="0.2">
      <c r="A13" s="14" t="s">
        <v>51</v>
      </c>
      <c r="B13" s="14" t="s">
        <v>5</v>
      </c>
      <c r="C13" s="11">
        <v>10339.83</v>
      </c>
      <c r="D13" s="11"/>
      <c r="E13" s="53">
        <f t="shared" si="0"/>
        <v>0</v>
      </c>
      <c r="F13" s="11">
        <v>0</v>
      </c>
      <c r="G13" s="16" t="e">
        <f t="shared" si="1"/>
        <v>#DIV/0!</v>
      </c>
    </row>
    <row r="14" spans="1:8" ht="30" outlineLevel="1" x14ac:dyDescent="0.2">
      <c r="A14" s="14" t="s">
        <v>52</v>
      </c>
      <c r="B14" s="14" t="s">
        <v>6</v>
      </c>
      <c r="C14" s="11">
        <v>16035.25</v>
      </c>
      <c r="D14" s="11">
        <v>6069.77</v>
      </c>
      <c r="E14" s="53">
        <f t="shared" si="0"/>
        <v>37.852668340063303</v>
      </c>
      <c r="F14" s="11">
        <v>6701.88</v>
      </c>
      <c r="G14" s="16">
        <f t="shared" si="1"/>
        <v>90.568168931702758</v>
      </c>
    </row>
    <row r="15" spans="1:8" ht="19.5" customHeight="1" x14ac:dyDescent="0.2">
      <c r="A15" s="6" t="s">
        <v>53</v>
      </c>
      <c r="B15" s="6" t="s">
        <v>54</v>
      </c>
      <c r="C15" s="10">
        <f>C16+C17</f>
        <v>8980.2000000000007</v>
      </c>
      <c r="D15" s="10">
        <f>D16+D17</f>
        <v>3509.61</v>
      </c>
      <c r="E15" s="52">
        <f t="shared" si="0"/>
        <v>39.081646288501368</v>
      </c>
      <c r="F15" s="10">
        <f>F16+F17</f>
        <v>2838.4900000000002</v>
      </c>
      <c r="G15" s="18">
        <f t="shared" si="1"/>
        <v>123.64355696162394</v>
      </c>
    </row>
    <row r="16" spans="1:8" ht="30" outlineLevel="1" x14ac:dyDescent="0.2">
      <c r="A16" s="14" t="s">
        <v>57</v>
      </c>
      <c r="B16" s="14" t="s">
        <v>7</v>
      </c>
      <c r="C16" s="11">
        <v>7940.2</v>
      </c>
      <c r="D16" s="11">
        <v>3400.32</v>
      </c>
      <c r="E16" s="53">
        <f t="shared" si="0"/>
        <v>42.824110223923832</v>
      </c>
      <c r="F16" s="11">
        <v>2748.23</v>
      </c>
      <c r="G16" s="16">
        <f t="shared" si="1"/>
        <v>123.72763560546242</v>
      </c>
    </row>
    <row r="17" spans="1:7" ht="30" outlineLevel="1" x14ac:dyDescent="0.2">
      <c r="A17" s="14" t="s">
        <v>58</v>
      </c>
      <c r="B17" s="14" t="s">
        <v>8</v>
      </c>
      <c r="C17" s="11">
        <v>1040</v>
      </c>
      <c r="D17" s="11">
        <v>109.29</v>
      </c>
      <c r="E17" s="53">
        <f t="shared" si="0"/>
        <v>10.508653846153846</v>
      </c>
      <c r="F17" s="11">
        <v>90.26</v>
      </c>
      <c r="G17" s="16">
        <f t="shared" si="1"/>
        <v>121.08353645025483</v>
      </c>
    </row>
    <row r="18" spans="1:7" ht="21.75" customHeight="1" x14ac:dyDescent="0.2">
      <c r="A18" s="6" t="s">
        <v>55</v>
      </c>
      <c r="B18" s="6" t="s">
        <v>56</v>
      </c>
      <c r="C18" s="10">
        <f>C19+C20+C21</f>
        <v>63186.33</v>
      </c>
      <c r="D18" s="10">
        <f>D19+D20+D21</f>
        <v>19462.5</v>
      </c>
      <c r="E18" s="52">
        <f>D18/C18*100</f>
        <v>30.80175727882914</v>
      </c>
      <c r="F18" s="10">
        <f>F19+F20+F21</f>
        <v>20375.330000000002</v>
      </c>
      <c r="G18" s="18">
        <f t="shared" si="1"/>
        <v>95.519925321454906</v>
      </c>
    </row>
    <row r="19" spans="1:7" ht="15" outlineLevel="1" x14ac:dyDescent="0.2">
      <c r="A19" s="14" t="s">
        <v>59</v>
      </c>
      <c r="B19" s="14" t="s">
        <v>9</v>
      </c>
      <c r="C19" s="11">
        <v>2595.3000000000002</v>
      </c>
      <c r="D19" s="11">
        <v>1139.3</v>
      </c>
      <c r="E19" s="53">
        <f>D19/C19*100</f>
        <v>43.898585905290325</v>
      </c>
      <c r="F19" s="11">
        <v>1438.14</v>
      </c>
      <c r="G19" s="16">
        <f t="shared" si="1"/>
        <v>79.220381882153319</v>
      </c>
    </row>
    <row r="20" spans="1:7" ht="60" outlineLevel="1" x14ac:dyDescent="0.2">
      <c r="A20" s="14" t="s">
        <v>60</v>
      </c>
      <c r="B20" s="14" t="s">
        <v>10</v>
      </c>
      <c r="C20" s="11">
        <v>1361.5</v>
      </c>
      <c r="D20" s="11">
        <v>24.2</v>
      </c>
      <c r="E20" s="53">
        <f>D20/C20*100</f>
        <v>1.7774513404333454</v>
      </c>
      <c r="F20" s="11">
        <v>2809.19</v>
      </c>
      <c r="G20" s="16">
        <f t="shared" si="1"/>
        <v>0.86145828512845335</v>
      </c>
    </row>
    <row r="21" spans="1:7" ht="45" outlineLevel="1" x14ac:dyDescent="0.2">
      <c r="A21" s="14" t="s">
        <v>61</v>
      </c>
      <c r="B21" s="14" t="s">
        <v>11</v>
      </c>
      <c r="C21" s="11">
        <v>59229.53</v>
      </c>
      <c r="D21" s="11">
        <v>18299</v>
      </c>
      <c r="E21" s="53">
        <f t="shared" si="0"/>
        <v>30.895061973309595</v>
      </c>
      <c r="F21" s="11">
        <v>16128</v>
      </c>
      <c r="G21" s="16">
        <f t="shared" si="1"/>
        <v>113.46106150793651</v>
      </c>
    </row>
    <row r="22" spans="1:7" ht="24.75" customHeight="1" x14ac:dyDescent="0.2">
      <c r="A22" s="6" t="s">
        <v>62</v>
      </c>
      <c r="B22" s="6" t="s">
        <v>63</v>
      </c>
      <c r="C22" s="10">
        <f>C23+C24+C25+C26</f>
        <v>837614.9</v>
      </c>
      <c r="D22" s="10">
        <f>D23+D24+D25+D26</f>
        <v>418403.7</v>
      </c>
      <c r="E22" s="52">
        <f>D22/C22*100</f>
        <v>49.951797657849689</v>
      </c>
      <c r="F22" s="10">
        <f>F23+F24+F25+F26</f>
        <v>366613.57</v>
      </c>
      <c r="G22" s="18">
        <f t="shared" si="1"/>
        <v>114.12662657304256</v>
      </c>
    </row>
    <row r="23" spans="1:7" ht="15" outlineLevel="1" x14ac:dyDescent="0.2">
      <c r="A23" s="14" t="s">
        <v>65</v>
      </c>
      <c r="B23" s="14" t="s">
        <v>12</v>
      </c>
      <c r="C23" s="11">
        <v>577.20000000000005</v>
      </c>
      <c r="D23" s="11"/>
      <c r="E23" s="53">
        <f t="shared" ref="E23:E26" si="2">D23/C23*100</f>
        <v>0</v>
      </c>
      <c r="F23" s="11">
        <v>0</v>
      </c>
      <c r="G23" s="16"/>
    </row>
    <row r="24" spans="1:7" ht="15" outlineLevel="1" x14ac:dyDescent="0.2">
      <c r="A24" s="14" t="s">
        <v>66</v>
      </c>
      <c r="B24" s="14" t="s">
        <v>13</v>
      </c>
      <c r="C24" s="54"/>
      <c r="D24" s="54"/>
      <c r="E24" s="53">
        <v>0</v>
      </c>
      <c r="F24" s="11">
        <v>4191.6899999999996</v>
      </c>
      <c r="G24" s="16">
        <f t="shared" si="1"/>
        <v>0</v>
      </c>
    </row>
    <row r="25" spans="1:7" ht="30" outlineLevel="1" x14ac:dyDescent="0.2">
      <c r="A25" s="14" t="s">
        <v>67</v>
      </c>
      <c r="B25" s="14" t="s">
        <v>14</v>
      </c>
      <c r="C25" s="11">
        <v>438473.8</v>
      </c>
      <c r="D25" s="11">
        <v>290547.7</v>
      </c>
      <c r="E25" s="53">
        <f t="shared" si="2"/>
        <v>66.263411861780568</v>
      </c>
      <c r="F25" s="11">
        <v>258108.68</v>
      </c>
      <c r="G25" s="16">
        <f t="shared" si="1"/>
        <v>112.56796943055151</v>
      </c>
    </row>
    <row r="26" spans="1:7" ht="30" outlineLevel="1" x14ac:dyDescent="0.2">
      <c r="A26" s="14" t="s">
        <v>68</v>
      </c>
      <c r="B26" s="14" t="s">
        <v>15</v>
      </c>
      <c r="C26" s="11">
        <v>398563.9</v>
      </c>
      <c r="D26" s="11">
        <v>127856</v>
      </c>
      <c r="E26" s="53">
        <f t="shared" si="2"/>
        <v>32.079172248163971</v>
      </c>
      <c r="F26" s="11">
        <v>104313.2</v>
      </c>
      <c r="G26" s="16">
        <f t="shared" si="1"/>
        <v>122.56933925907747</v>
      </c>
    </row>
    <row r="27" spans="1:7" ht="40.5" customHeight="1" x14ac:dyDescent="0.2">
      <c r="A27" s="6" t="s">
        <v>1</v>
      </c>
      <c r="B27" s="6" t="s">
        <v>64</v>
      </c>
      <c r="C27" s="10">
        <f>C28+C29+C30</f>
        <v>832531.29999999993</v>
      </c>
      <c r="D27" s="10">
        <f>D28+D29+D30</f>
        <v>336931.2</v>
      </c>
      <c r="E27" s="52">
        <f>D27/C27*100</f>
        <v>40.470694615325584</v>
      </c>
      <c r="F27" s="10">
        <f>F28+F29+F30</f>
        <v>431889.56</v>
      </c>
      <c r="G27" s="18">
        <f t="shared" si="1"/>
        <v>78.013277283201759</v>
      </c>
    </row>
    <row r="28" spans="1:7" ht="15" outlineLevel="1" x14ac:dyDescent="0.2">
      <c r="A28" s="14" t="s">
        <v>69</v>
      </c>
      <c r="B28" s="14" t="s">
        <v>16</v>
      </c>
      <c r="C28" s="11">
        <v>6905.4</v>
      </c>
      <c r="D28" s="11">
        <v>1861.9</v>
      </c>
      <c r="E28" s="53">
        <f>D28/C28*100</f>
        <v>26.96295652677615</v>
      </c>
      <c r="F28" s="11">
        <v>1082</v>
      </c>
      <c r="G28" s="16">
        <f t="shared" si="1"/>
        <v>172.07948243992607</v>
      </c>
    </row>
    <row r="29" spans="1:7" ht="15" outlineLevel="1" x14ac:dyDescent="0.2">
      <c r="A29" s="14" t="s">
        <v>70</v>
      </c>
      <c r="B29" s="14" t="s">
        <v>17</v>
      </c>
      <c r="C29" s="11">
        <v>21120.799999999999</v>
      </c>
      <c r="D29" s="11">
        <v>236.3</v>
      </c>
      <c r="E29" s="53">
        <f t="shared" si="0"/>
        <v>1.1188023180940116</v>
      </c>
      <c r="F29" s="11">
        <v>23189.06</v>
      </c>
      <c r="G29" s="16">
        <f t="shared" si="1"/>
        <v>1.0190150010392831</v>
      </c>
    </row>
    <row r="30" spans="1:7" ht="15" outlineLevel="1" x14ac:dyDescent="0.2">
      <c r="A30" s="14" t="s">
        <v>71</v>
      </c>
      <c r="B30" s="14" t="s">
        <v>18</v>
      </c>
      <c r="C30" s="11">
        <v>804505.1</v>
      </c>
      <c r="D30" s="11">
        <v>334833</v>
      </c>
      <c r="E30" s="53">
        <f>D30/C30*100</f>
        <v>41.619748588293596</v>
      </c>
      <c r="F30" s="11">
        <v>407618.5</v>
      </c>
      <c r="G30" s="16">
        <f>D30/F30*100</f>
        <v>82.143720169717511</v>
      </c>
    </row>
    <row r="31" spans="1:7" ht="29.25" customHeight="1" x14ac:dyDescent="0.2">
      <c r="A31" s="6" t="s">
        <v>72</v>
      </c>
      <c r="B31" s="6" t="s">
        <v>73</v>
      </c>
      <c r="C31" s="10">
        <f>C32+C33</f>
        <v>8916.6</v>
      </c>
      <c r="D31" s="10">
        <f>D32+D33</f>
        <v>692.7</v>
      </c>
      <c r="E31" s="52">
        <f t="shared" si="0"/>
        <v>7.7686562142520694</v>
      </c>
      <c r="F31" s="10">
        <f>F32+F33</f>
        <v>580</v>
      </c>
      <c r="G31" s="18">
        <f t="shared" si="1"/>
        <v>119.43103448275862</v>
      </c>
    </row>
    <row r="32" spans="1:7" ht="45" outlineLevel="1" x14ac:dyDescent="0.2">
      <c r="A32" s="14" t="s">
        <v>74</v>
      </c>
      <c r="B32" s="14" t="s">
        <v>19</v>
      </c>
      <c r="C32" s="11">
        <v>1650</v>
      </c>
      <c r="D32" s="11">
        <v>0</v>
      </c>
      <c r="E32" s="53">
        <f t="shared" si="0"/>
        <v>0</v>
      </c>
      <c r="F32" s="11">
        <v>0</v>
      </c>
      <c r="G32" s="16" t="e">
        <f t="shared" si="1"/>
        <v>#DIV/0!</v>
      </c>
    </row>
    <row r="33" spans="1:7" ht="30" outlineLevel="1" x14ac:dyDescent="0.2">
      <c r="A33" s="14" t="s">
        <v>75</v>
      </c>
      <c r="B33" s="14" t="s">
        <v>20</v>
      </c>
      <c r="C33" s="11">
        <v>7266.6</v>
      </c>
      <c r="D33" s="11">
        <v>692.7</v>
      </c>
      <c r="E33" s="53">
        <f t="shared" si="0"/>
        <v>9.5326562629014937</v>
      </c>
      <c r="F33" s="11">
        <v>580</v>
      </c>
      <c r="G33" s="16">
        <f t="shared" si="1"/>
        <v>119.43103448275862</v>
      </c>
    </row>
    <row r="34" spans="1:7" ht="26.25" customHeight="1" x14ac:dyDescent="0.2">
      <c r="A34" s="6" t="s">
        <v>76</v>
      </c>
      <c r="B34" s="6" t="s">
        <v>77</v>
      </c>
      <c r="C34" s="10">
        <f>C35+C36+C37+C38+C39</f>
        <v>4407150.5999999996</v>
      </c>
      <c r="D34" s="10">
        <f>D35+D36+D37+D38+D39</f>
        <v>2249078.9</v>
      </c>
      <c r="E34" s="52">
        <f t="shared" si="0"/>
        <v>51.032494782456496</v>
      </c>
      <c r="F34" s="10">
        <f>F35+F36+F37+F38+F39</f>
        <v>1879310.8299999998</v>
      </c>
      <c r="G34" s="18">
        <f t="shared" si="1"/>
        <v>119.67572708555083</v>
      </c>
    </row>
    <row r="35" spans="1:7" ht="15" outlineLevel="1" x14ac:dyDescent="0.2">
      <c r="A35" s="14" t="s">
        <v>78</v>
      </c>
      <c r="B35" s="14" t="s">
        <v>21</v>
      </c>
      <c r="C35" s="11">
        <v>1100025.7</v>
      </c>
      <c r="D35" s="11">
        <v>527589.6</v>
      </c>
      <c r="E35" s="53">
        <f t="shared" si="0"/>
        <v>47.961570352401765</v>
      </c>
      <c r="F35" s="11">
        <v>560064.39</v>
      </c>
      <c r="G35" s="16">
        <f t="shared" si="1"/>
        <v>94.201597069936895</v>
      </c>
    </row>
    <row r="36" spans="1:7" ht="15" outlineLevel="1" x14ac:dyDescent="0.2">
      <c r="A36" s="14" t="s">
        <v>79</v>
      </c>
      <c r="B36" s="14" t="s">
        <v>22</v>
      </c>
      <c r="C36" s="11">
        <v>2898355.2</v>
      </c>
      <c r="D36" s="11">
        <v>1514765.2</v>
      </c>
      <c r="E36" s="53">
        <f t="shared" si="0"/>
        <v>52.262924847858528</v>
      </c>
      <c r="F36" s="11">
        <v>1115872.57</v>
      </c>
      <c r="G36" s="16">
        <f t="shared" si="1"/>
        <v>135.74714897777261</v>
      </c>
    </row>
    <row r="37" spans="1:7" ht="15" outlineLevel="1" x14ac:dyDescent="0.2">
      <c r="A37" s="14" t="s">
        <v>80</v>
      </c>
      <c r="B37" s="14" t="s">
        <v>23</v>
      </c>
      <c r="C37" s="11">
        <v>271621.5</v>
      </c>
      <c r="D37" s="11">
        <v>155969.70000000001</v>
      </c>
      <c r="E37" s="53">
        <f t="shared" si="0"/>
        <v>57.421706308226703</v>
      </c>
      <c r="F37" s="11">
        <v>149413.9</v>
      </c>
      <c r="G37" s="16">
        <f t="shared" si="1"/>
        <v>104.38767745169628</v>
      </c>
    </row>
    <row r="38" spans="1:7" ht="15" outlineLevel="1" x14ac:dyDescent="0.2">
      <c r="A38" s="14" t="s">
        <v>81</v>
      </c>
      <c r="B38" s="14" t="s">
        <v>24</v>
      </c>
      <c r="C38" s="11">
        <v>3418.1</v>
      </c>
      <c r="D38" s="11">
        <v>1249.4000000000001</v>
      </c>
      <c r="E38" s="53">
        <f t="shared" si="0"/>
        <v>36.552470670840535</v>
      </c>
      <c r="F38" s="11">
        <v>13594.59</v>
      </c>
      <c r="G38" s="16">
        <f t="shared" si="1"/>
        <v>9.1904206011361875</v>
      </c>
    </row>
    <row r="39" spans="1:7" ht="30" outlineLevel="1" x14ac:dyDescent="0.2">
      <c r="A39" s="14" t="s">
        <v>82</v>
      </c>
      <c r="B39" s="14" t="s">
        <v>25</v>
      </c>
      <c r="C39" s="11">
        <v>133730.1</v>
      </c>
      <c r="D39" s="11">
        <v>49505</v>
      </c>
      <c r="E39" s="53">
        <f t="shared" si="0"/>
        <v>37.018591925078951</v>
      </c>
      <c r="F39" s="11">
        <v>40365.379999999997</v>
      </c>
      <c r="G39" s="16">
        <f t="shared" si="1"/>
        <v>122.64222459939683</v>
      </c>
    </row>
    <row r="40" spans="1:7" ht="27.75" customHeight="1" x14ac:dyDescent="0.2">
      <c r="A40" s="6" t="s">
        <v>83</v>
      </c>
      <c r="B40" s="6" t="s">
        <v>96</v>
      </c>
      <c r="C40" s="10">
        <f>C41+C42</f>
        <v>348815.8</v>
      </c>
      <c r="D40" s="10">
        <f>D41+D42</f>
        <v>156944</v>
      </c>
      <c r="E40" s="52">
        <f t="shared" si="0"/>
        <v>44.99337472671823</v>
      </c>
      <c r="F40" s="10">
        <f>F41+F42</f>
        <v>203870.12</v>
      </c>
      <c r="G40" s="18">
        <f t="shared" si="1"/>
        <v>76.982345426588267</v>
      </c>
    </row>
    <row r="41" spans="1:7" ht="15" outlineLevel="1" x14ac:dyDescent="0.2">
      <c r="A41" s="14" t="s">
        <v>84</v>
      </c>
      <c r="B41" s="14" t="s">
        <v>26</v>
      </c>
      <c r="C41" s="11">
        <v>320091.8</v>
      </c>
      <c r="D41" s="11">
        <v>142664.1</v>
      </c>
      <c r="E41" s="53">
        <f t="shared" si="0"/>
        <v>44.56974530431583</v>
      </c>
      <c r="F41" s="11">
        <v>188912.27</v>
      </c>
      <c r="G41" s="16">
        <f t="shared" si="1"/>
        <v>75.51870505817331</v>
      </c>
    </row>
    <row r="42" spans="1:7" ht="30" outlineLevel="1" x14ac:dyDescent="0.2">
      <c r="A42" s="14" t="s">
        <v>85</v>
      </c>
      <c r="B42" s="14" t="s">
        <v>27</v>
      </c>
      <c r="C42" s="11">
        <v>28724</v>
      </c>
      <c r="D42" s="11">
        <v>14279.9</v>
      </c>
      <c r="E42" s="53">
        <f t="shared" si="0"/>
        <v>49.714176298565661</v>
      </c>
      <c r="F42" s="11">
        <v>14957.85</v>
      </c>
      <c r="G42" s="16">
        <f t="shared" si="1"/>
        <v>95.467597281694893</v>
      </c>
    </row>
    <row r="43" spans="1:7" ht="34.5" customHeight="1" x14ac:dyDescent="0.2">
      <c r="A43" s="6" t="s">
        <v>86</v>
      </c>
      <c r="B43" s="6" t="s">
        <v>97</v>
      </c>
      <c r="C43" s="10">
        <f>C44+C45+C46</f>
        <v>15845.5</v>
      </c>
      <c r="D43" s="10">
        <f>D44+D45+D46</f>
        <v>3837.2</v>
      </c>
      <c r="E43" s="52">
        <f t="shared" si="0"/>
        <v>24.216339023697579</v>
      </c>
      <c r="F43" s="10">
        <f>F44+F45+F46</f>
        <v>3016.26</v>
      </c>
      <c r="G43" s="18">
        <f t="shared" si="1"/>
        <v>127.21714971521021</v>
      </c>
    </row>
    <row r="44" spans="1:7" ht="15" outlineLevel="1" x14ac:dyDescent="0.2">
      <c r="A44" s="14" t="s">
        <v>87</v>
      </c>
      <c r="B44" s="14" t="s">
        <v>28</v>
      </c>
      <c r="C44" s="11">
        <v>9491.9</v>
      </c>
      <c r="D44" s="11">
        <v>3837.2</v>
      </c>
      <c r="E44" s="53">
        <f t="shared" si="0"/>
        <v>40.426047472055124</v>
      </c>
      <c r="F44" s="11">
        <v>3016.26</v>
      </c>
      <c r="G44" s="16">
        <f t="shared" si="1"/>
        <v>127.21714971521021</v>
      </c>
    </row>
    <row r="45" spans="1:7" ht="15" outlineLevel="1" x14ac:dyDescent="0.2">
      <c r="A45" s="14" t="s">
        <v>88</v>
      </c>
      <c r="B45" s="14" t="s">
        <v>29</v>
      </c>
      <c r="C45" s="11">
        <v>3203.6</v>
      </c>
      <c r="D45" s="11">
        <v>0</v>
      </c>
      <c r="E45" s="53">
        <f t="shared" si="0"/>
        <v>0</v>
      </c>
      <c r="F45" s="11">
        <v>0</v>
      </c>
      <c r="G45" s="16" t="e">
        <f t="shared" si="1"/>
        <v>#DIV/0!</v>
      </c>
    </row>
    <row r="46" spans="1:7" ht="30" outlineLevel="1" x14ac:dyDescent="0.2">
      <c r="A46" s="14" t="s">
        <v>89</v>
      </c>
      <c r="B46" s="14" t="s">
        <v>30</v>
      </c>
      <c r="C46" s="11">
        <v>3150</v>
      </c>
      <c r="D46" s="11">
        <v>0</v>
      </c>
      <c r="E46" s="53">
        <f t="shared" si="0"/>
        <v>0</v>
      </c>
      <c r="F46" s="11">
        <v>0</v>
      </c>
      <c r="G46" s="16" t="e">
        <f t="shared" si="1"/>
        <v>#DIV/0!</v>
      </c>
    </row>
    <row r="47" spans="1:7" ht="28.5" customHeight="1" x14ac:dyDescent="0.2">
      <c r="A47" s="6" t="s">
        <v>90</v>
      </c>
      <c r="B47" s="6" t="s">
        <v>98</v>
      </c>
      <c r="C47" s="10">
        <f>C48+C49+C50+C51+C52</f>
        <v>1042184.7000000001</v>
      </c>
      <c r="D47" s="10">
        <f>D48+D49+D50+D51+D52</f>
        <v>520049.30000000005</v>
      </c>
      <c r="E47" s="52">
        <f t="shared" si="0"/>
        <v>49.89991697249058</v>
      </c>
      <c r="F47" s="10">
        <f>F48+F49+F50+F51+F52</f>
        <v>501646.64999999997</v>
      </c>
      <c r="G47" s="18">
        <f t="shared" si="1"/>
        <v>103.66844869790322</v>
      </c>
    </row>
    <row r="48" spans="1:7" ht="15" outlineLevel="1" x14ac:dyDescent="0.2">
      <c r="A48" s="14" t="s">
        <v>91</v>
      </c>
      <c r="B48" s="14" t="s">
        <v>31</v>
      </c>
      <c r="C48" s="11">
        <v>14405.7</v>
      </c>
      <c r="D48" s="11">
        <v>6493</v>
      </c>
      <c r="E48" s="53">
        <f t="shared" si="0"/>
        <v>45.07243660495498</v>
      </c>
      <c r="F48" s="11">
        <v>4622.47</v>
      </c>
      <c r="G48" s="16">
        <f t="shared" si="1"/>
        <v>140.46602790283117</v>
      </c>
    </row>
    <row r="49" spans="1:7" ht="30" outlineLevel="1" x14ac:dyDescent="0.2">
      <c r="A49" s="14" t="s">
        <v>92</v>
      </c>
      <c r="B49" s="14" t="s">
        <v>32</v>
      </c>
      <c r="C49" s="11">
        <v>68804.2</v>
      </c>
      <c r="D49" s="11">
        <v>35982.199999999997</v>
      </c>
      <c r="E49" s="53">
        <f t="shared" si="0"/>
        <v>52.296516782405725</v>
      </c>
      <c r="F49" s="11">
        <v>36790.81</v>
      </c>
      <c r="G49" s="16">
        <f t="shared" si="1"/>
        <v>97.802141349972999</v>
      </c>
    </row>
    <row r="50" spans="1:7" ht="15" outlineLevel="1" x14ac:dyDescent="0.2">
      <c r="A50" s="14" t="s">
        <v>93</v>
      </c>
      <c r="B50" s="14" t="s">
        <v>33</v>
      </c>
      <c r="C50" s="11">
        <v>641917.6</v>
      </c>
      <c r="D50" s="11">
        <v>317999.90000000002</v>
      </c>
      <c r="E50" s="53">
        <f t="shared" si="0"/>
        <v>49.539052987486251</v>
      </c>
      <c r="F50" s="11">
        <v>310580.7</v>
      </c>
      <c r="G50" s="16">
        <f t="shared" si="1"/>
        <v>102.38881553167984</v>
      </c>
    </row>
    <row r="51" spans="1:7" ht="15" outlineLevel="1" x14ac:dyDescent="0.2">
      <c r="A51" s="14" t="s">
        <v>94</v>
      </c>
      <c r="B51" s="14" t="s">
        <v>34</v>
      </c>
      <c r="C51" s="11">
        <v>287466.8</v>
      </c>
      <c r="D51" s="11">
        <v>147954.29999999999</v>
      </c>
      <c r="E51" s="53">
        <f t="shared" si="0"/>
        <v>51.468308688168506</v>
      </c>
      <c r="F51" s="11">
        <v>136406.60999999999</v>
      </c>
      <c r="G51" s="16">
        <f t="shared" si="1"/>
        <v>108.46563813879695</v>
      </c>
    </row>
    <row r="52" spans="1:7" ht="30" outlineLevel="1" x14ac:dyDescent="0.2">
      <c r="A52" s="14" t="s">
        <v>95</v>
      </c>
      <c r="B52" s="14" t="s">
        <v>35</v>
      </c>
      <c r="C52" s="11">
        <v>29590.400000000001</v>
      </c>
      <c r="D52" s="11">
        <v>11619.9</v>
      </c>
      <c r="E52" s="53">
        <f t="shared" si="0"/>
        <v>39.269154861036007</v>
      </c>
      <c r="F52" s="11">
        <v>13246.06</v>
      </c>
      <c r="G52" s="16">
        <f t="shared" si="1"/>
        <v>87.723443801402084</v>
      </c>
    </row>
    <row r="53" spans="1:7" ht="28.5" customHeight="1" x14ac:dyDescent="0.2">
      <c r="A53" s="6" t="s">
        <v>99</v>
      </c>
      <c r="B53" s="6" t="s">
        <v>107</v>
      </c>
      <c r="C53" s="10">
        <f>C54+C55</f>
        <v>156479.20000000001</v>
      </c>
      <c r="D53" s="10">
        <f>D54+D55</f>
        <v>79836</v>
      </c>
      <c r="E53" s="52">
        <f t="shared" si="0"/>
        <v>51.020199489772445</v>
      </c>
      <c r="F53" s="10">
        <f>F54+F55</f>
        <v>48842.03</v>
      </c>
      <c r="G53" s="18">
        <f t="shared" si="1"/>
        <v>163.45757946588216</v>
      </c>
    </row>
    <row r="54" spans="1:7" ht="15" outlineLevel="1" x14ac:dyDescent="0.2">
      <c r="A54" s="14" t="s">
        <v>100</v>
      </c>
      <c r="B54" s="14" t="s">
        <v>36</v>
      </c>
      <c r="C54" s="11">
        <v>146654.6</v>
      </c>
      <c r="D54" s="11">
        <v>77348.399999999994</v>
      </c>
      <c r="E54" s="53">
        <f t="shared" si="0"/>
        <v>52.741884673239014</v>
      </c>
      <c r="F54" s="11">
        <v>46307.9</v>
      </c>
      <c r="G54" s="16">
        <f t="shared" si="1"/>
        <v>167.03067943050752</v>
      </c>
    </row>
    <row r="55" spans="1:7" ht="30" outlineLevel="1" x14ac:dyDescent="0.2">
      <c r="A55" s="14" t="s">
        <v>101</v>
      </c>
      <c r="B55" s="14" t="s">
        <v>37</v>
      </c>
      <c r="C55" s="11">
        <v>9824.6</v>
      </c>
      <c r="D55" s="11">
        <v>2487.6</v>
      </c>
      <c r="E55" s="53">
        <f t="shared" si="0"/>
        <v>25.32011481383466</v>
      </c>
      <c r="F55" s="11">
        <v>2534.13</v>
      </c>
      <c r="G55" s="16">
        <f t="shared" si="1"/>
        <v>98.163866889228245</v>
      </c>
    </row>
    <row r="56" spans="1:7" ht="34.5" customHeight="1" x14ac:dyDescent="0.2">
      <c r="A56" s="6" t="s">
        <v>102</v>
      </c>
      <c r="B56" s="6" t="s">
        <v>108</v>
      </c>
      <c r="C56" s="10">
        <f>C57+C58</f>
        <v>3069.8</v>
      </c>
      <c r="D56" s="10">
        <f>D57+D58</f>
        <v>1501.3</v>
      </c>
      <c r="E56" s="52">
        <f t="shared" si="0"/>
        <v>48.90546615414685</v>
      </c>
      <c r="F56" s="10">
        <f>F57+F58</f>
        <v>1152.21</v>
      </c>
      <c r="G56" s="16">
        <f t="shared" si="1"/>
        <v>130.29742842016645</v>
      </c>
    </row>
    <row r="57" spans="1:7" ht="30" outlineLevel="1" x14ac:dyDescent="0.2">
      <c r="A57" s="14" t="s">
        <v>103</v>
      </c>
      <c r="B57" s="14" t="s">
        <v>38</v>
      </c>
      <c r="C57" s="11">
        <v>1954.8</v>
      </c>
      <c r="D57" s="11">
        <v>1251.3</v>
      </c>
      <c r="E57" s="53">
        <f t="shared" si="0"/>
        <v>64.011663597298949</v>
      </c>
      <c r="F57" s="11">
        <v>837.92</v>
      </c>
      <c r="G57" s="16">
        <f t="shared" si="1"/>
        <v>149.33406530456367</v>
      </c>
    </row>
    <row r="58" spans="1:7" ht="30" outlineLevel="1" x14ac:dyDescent="0.2">
      <c r="A58" s="14" t="s">
        <v>104</v>
      </c>
      <c r="B58" s="14" t="s">
        <v>39</v>
      </c>
      <c r="C58" s="11">
        <v>1115</v>
      </c>
      <c r="D58" s="11">
        <v>250</v>
      </c>
      <c r="E58" s="53">
        <f t="shared" si="0"/>
        <v>22.421524663677133</v>
      </c>
      <c r="F58" s="11">
        <v>314.29000000000002</v>
      </c>
      <c r="G58" s="16">
        <f t="shared" si="1"/>
        <v>79.544369849502047</v>
      </c>
    </row>
    <row r="59" spans="1:7" ht="52.5" customHeight="1" x14ac:dyDescent="0.2">
      <c r="A59" s="6" t="s">
        <v>105</v>
      </c>
      <c r="B59" s="6" t="s">
        <v>40</v>
      </c>
      <c r="C59" s="10">
        <f>C60</f>
        <v>1000</v>
      </c>
      <c r="D59" s="10">
        <f>D60</f>
        <v>0</v>
      </c>
      <c r="E59" s="52">
        <f t="shared" si="0"/>
        <v>0</v>
      </c>
      <c r="F59" s="10">
        <v>0</v>
      </c>
      <c r="G59" s="16" t="e">
        <f t="shared" si="1"/>
        <v>#DIV/0!</v>
      </c>
    </row>
    <row r="60" spans="1:7" ht="30" outlineLevel="1" x14ac:dyDescent="0.2">
      <c r="A60" s="14" t="s">
        <v>106</v>
      </c>
      <c r="B60" s="14" t="s">
        <v>40</v>
      </c>
      <c r="C60" s="11">
        <v>1000</v>
      </c>
      <c r="D60" s="11">
        <v>0</v>
      </c>
      <c r="E60" s="53">
        <f t="shared" si="0"/>
        <v>0</v>
      </c>
      <c r="F60" s="11"/>
      <c r="G60" s="16" t="e">
        <f t="shared" si="1"/>
        <v>#DIV/0!</v>
      </c>
    </row>
  </sheetData>
  <mergeCells count="2">
    <mergeCell ref="A2:G4"/>
    <mergeCell ref="A7:B7"/>
  </mergeCells>
  <pageMargins left="0.35433070866141736" right="0.35433070866141736" top="0.59055118110236227" bottom="0.59055118110236227" header="0.51181102362204722" footer="0.51181102362204722"/>
  <pageSetup paperSize="9" scale="7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topLeftCell="A4" workbookViewId="0">
      <selection activeCell="G12" sqref="G12"/>
    </sheetView>
  </sheetViews>
  <sheetFormatPr defaultRowHeight="12.75" x14ac:dyDescent="0.2"/>
  <cols>
    <col min="1" max="1" width="24" customWidth="1"/>
    <col min="2" max="2" width="21.28515625" customWidth="1"/>
    <col min="3" max="3" width="37.7109375" customWidth="1"/>
    <col min="4" max="7" width="17.7109375" customWidth="1"/>
    <col min="8" max="8" width="21" customWidth="1"/>
  </cols>
  <sheetData>
    <row r="1" spans="1:8" x14ac:dyDescent="0.2">
      <c r="A1" s="70" t="s">
        <v>211</v>
      </c>
      <c r="B1" s="70"/>
      <c r="C1" s="70"/>
      <c r="D1" s="70"/>
      <c r="E1" s="70"/>
      <c r="F1" s="70"/>
      <c r="G1" s="70"/>
      <c r="H1" s="70"/>
    </row>
    <row r="2" spans="1:8" x14ac:dyDescent="0.2">
      <c r="A2" s="70"/>
      <c r="B2" s="70"/>
      <c r="C2" s="70"/>
      <c r="D2" s="70"/>
      <c r="E2" s="70"/>
      <c r="F2" s="70"/>
      <c r="G2" s="70"/>
      <c r="H2" s="70"/>
    </row>
    <row r="3" spans="1:8" x14ac:dyDescent="0.2">
      <c r="A3" s="70"/>
      <c r="B3" s="70"/>
      <c r="C3" s="70"/>
      <c r="D3" s="70"/>
      <c r="E3" s="70"/>
      <c r="F3" s="70"/>
      <c r="G3" s="70"/>
      <c r="H3" s="70"/>
    </row>
    <row r="4" spans="1:8" ht="15.75" x14ac:dyDescent="0.25">
      <c r="A4" s="40"/>
      <c r="B4" s="40"/>
      <c r="C4" s="40"/>
      <c r="D4" s="40"/>
      <c r="E4" s="40"/>
      <c r="F4" s="40"/>
      <c r="H4" s="40"/>
    </row>
    <row r="5" spans="1:8" ht="99.75" x14ac:dyDescent="0.2">
      <c r="A5" s="41" t="s">
        <v>109</v>
      </c>
      <c r="B5" s="41" t="s">
        <v>176</v>
      </c>
      <c r="C5" s="41" t="s">
        <v>177</v>
      </c>
      <c r="D5" s="41" t="s">
        <v>202</v>
      </c>
      <c r="E5" s="49" t="s">
        <v>213</v>
      </c>
      <c r="F5" s="49" t="s">
        <v>212</v>
      </c>
      <c r="G5" s="41" t="s">
        <v>214</v>
      </c>
      <c r="H5" s="41" t="s">
        <v>178</v>
      </c>
    </row>
    <row r="6" spans="1:8" ht="28.5" x14ac:dyDescent="0.2">
      <c r="A6" s="41" t="s">
        <v>179</v>
      </c>
      <c r="B6" s="41">
        <v>861</v>
      </c>
      <c r="C6" s="41" t="s">
        <v>180</v>
      </c>
      <c r="D6" s="42">
        <f>D7+D8</f>
        <v>0</v>
      </c>
      <c r="E6" s="50">
        <f t="shared" ref="E6" si="0">E7+E8</f>
        <v>0</v>
      </c>
      <c r="F6" s="50">
        <v>0</v>
      </c>
      <c r="G6" s="42">
        <f>G7+G8</f>
        <v>0</v>
      </c>
      <c r="H6" s="43">
        <v>0</v>
      </c>
    </row>
    <row r="7" spans="1:8" ht="45" x14ac:dyDescent="0.2">
      <c r="A7" s="44" t="s">
        <v>181</v>
      </c>
      <c r="B7" s="45">
        <v>861</v>
      </c>
      <c r="C7" s="44" t="s">
        <v>182</v>
      </c>
      <c r="D7" s="46">
        <v>30000</v>
      </c>
      <c r="E7" s="46">
        <v>0</v>
      </c>
      <c r="F7" s="46">
        <f t="shared" ref="F7:F11" si="1">E7/D7*100</f>
        <v>0</v>
      </c>
      <c r="G7" s="46">
        <v>0</v>
      </c>
      <c r="H7" s="47">
        <v>0</v>
      </c>
    </row>
    <row r="8" spans="1:8" ht="45" x14ac:dyDescent="0.2">
      <c r="A8" s="44" t="s">
        <v>183</v>
      </c>
      <c r="B8" s="45">
        <v>861</v>
      </c>
      <c r="C8" s="44" t="s">
        <v>184</v>
      </c>
      <c r="D8" s="46">
        <v>-30000</v>
      </c>
      <c r="E8" s="46">
        <v>0</v>
      </c>
      <c r="F8" s="46">
        <f t="shared" si="1"/>
        <v>0</v>
      </c>
      <c r="G8" s="46">
        <v>0</v>
      </c>
      <c r="H8" s="47">
        <v>0</v>
      </c>
    </row>
    <row r="9" spans="1:8" ht="28.5" x14ac:dyDescent="0.2">
      <c r="A9" s="48" t="s">
        <v>185</v>
      </c>
      <c r="B9" s="41">
        <v>861</v>
      </c>
      <c r="C9" s="48" t="s">
        <v>186</v>
      </c>
      <c r="D9" s="42">
        <f>D10+D11</f>
        <v>157047.5</v>
      </c>
      <c r="E9" s="50">
        <f t="shared" ref="E9" si="2">E10+E11</f>
        <v>43761.299999999814</v>
      </c>
      <c r="F9" s="50">
        <f t="shared" si="1"/>
        <v>27.865008994094026</v>
      </c>
      <c r="G9" s="42">
        <f>G10+G11</f>
        <v>-61394.400000000373</v>
      </c>
      <c r="H9" s="51">
        <f t="shared" ref="H9:H11" si="3">E9/G9*100</f>
        <v>-71.278976584182843</v>
      </c>
    </row>
    <row r="10" spans="1:8" ht="30" x14ac:dyDescent="0.2">
      <c r="A10" s="44" t="s">
        <v>187</v>
      </c>
      <c r="B10" s="45">
        <v>861</v>
      </c>
      <c r="C10" s="44" t="s">
        <v>188</v>
      </c>
      <c r="D10" s="46">
        <v>-7977277</v>
      </c>
      <c r="E10" s="46">
        <v>-4094874.5</v>
      </c>
      <c r="F10" s="46">
        <f t="shared" si="1"/>
        <v>51.331732620040647</v>
      </c>
      <c r="G10" s="46">
        <v>-3673633.7</v>
      </c>
      <c r="H10" s="47">
        <f t="shared" si="3"/>
        <v>111.46659777211865</v>
      </c>
    </row>
    <row r="11" spans="1:8" ht="30" x14ac:dyDescent="0.2">
      <c r="A11" s="44" t="s">
        <v>189</v>
      </c>
      <c r="B11" s="45">
        <v>861</v>
      </c>
      <c r="C11" s="44" t="s">
        <v>190</v>
      </c>
      <c r="D11" s="46">
        <v>8134324.5</v>
      </c>
      <c r="E11" s="46">
        <v>4138635.8</v>
      </c>
      <c r="F11" s="46">
        <f t="shared" si="1"/>
        <v>50.878666077312253</v>
      </c>
      <c r="G11" s="46">
        <v>3612239.3</v>
      </c>
      <c r="H11" s="47">
        <f t="shared" si="3"/>
        <v>114.57258105796035</v>
      </c>
    </row>
    <row r="12" spans="1:8" ht="42.75" x14ac:dyDescent="0.2">
      <c r="A12" s="48" t="s">
        <v>191</v>
      </c>
      <c r="B12" s="41">
        <v>861</v>
      </c>
      <c r="C12" s="48" t="s">
        <v>192</v>
      </c>
      <c r="D12" s="42">
        <v>0</v>
      </c>
      <c r="E12" s="50">
        <v>0</v>
      </c>
      <c r="F12" s="50">
        <v>0</v>
      </c>
      <c r="G12" s="42">
        <v>0</v>
      </c>
      <c r="H12" s="43">
        <v>0</v>
      </c>
    </row>
    <row r="13" spans="1:8" ht="42.75" x14ac:dyDescent="0.2">
      <c r="A13" s="48" t="s">
        <v>193</v>
      </c>
      <c r="B13" s="41">
        <v>861</v>
      </c>
      <c r="C13" s="48" t="s">
        <v>194</v>
      </c>
      <c r="D13" s="42">
        <v>0</v>
      </c>
      <c r="E13" s="50">
        <v>0</v>
      </c>
      <c r="F13" s="50">
        <v>0</v>
      </c>
      <c r="G13" s="42">
        <v>0</v>
      </c>
      <c r="H13" s="43">
        <v>0</v>
      </c>
    </row>
    <row r="14" spans="1:8" ht="60" x14ac:dyDescent="0.2">
      <c r="A14" s="44" t="s">
        <v>195</v>
      </c>
      <c r="B14" s="45">
        <v>861</v>
      </c>
      <c r="C14" s="44" t="s">
        <v>196</v>
      </c>
      <c r="D14" s="46">
        <v>0</v>
      </c>
      <c r="E14" s="46">
        <v>0</v>
      </c>
      <c r="F14" s="46">
        <v>0</v>
      </c>
      <c r="G14" s="46">
        <v>0</v>
      </c>
      <c r="H14" s="47">
        <v>0</v>
      </c>
    </row>
    <row r="15" spans="1:8" ht="60" x14ac:dyDescent="0.2">
      <c r="A15" s="44" t="s">
        <v>197</v>
      </c>
      <c r="B15" s="45">
        <v>861</v>
      </c>
      <c r="C15" s="44" t="s">
        <v>198</v>
      </c>
      <c r="D15" s="46">
        <v>0</v>
      </c>
      <c r="E15" s="46">
        <v>0</v>
      </c>
      <c r="F15" s="46">
        <v>0</v>
      </c>
      <c r="G15" s="46">
        <v>0</v>
      </c>
      <c r="H15" s="47">
        <v>0</v>
      </c>
    </row>
    <row r="16" spans="1:8" ht="14.25" customHeight="1" x14ac:dyDescent="0.2">
      <c r="A16" s="71" t="s">
        <v>199</v>
      </c>
      <c r="B16" s="71"/>
      <c r="C16" s="71"/>
      <c r="D16" s="72">
        <f>D9+D6</f>
        <v>157047.5</v>
      </c>
      <c r="E16" s="72">
        <f t="shared" ref="E16" si="4">E9+E6</f>
        <v>43761.299999999814</v>
      </c>
      <c r="F16" s="72">
        <f>F9+F6</f>
        <v>27.865008994094026</v>
      </c>
      <c r="G16" s="72">
        <f>G9+G6+G12</f>
        <v>-61394.400000000373</v>
      </c>
      <c r="H16" s="73">
        <f>G16/E16*100</f>
        <v>-140.29382125302638</v>
      </c>
    </row>
    <row r="17" spans="1:8" ht="14.25" customHeight="1" x14ac:dyDescent="0.2">
      <c r="A17" s="71"/>
      <c r="B17" s="71"/>
      <c r="C17" s="71"/>
      <c r="D17" s="72"/>
      <c r="E17" s="72"/>
      <c r="F17" s="72"/>
      <c r="G17" s="72"/>
      <c r="H17" s="73"/>
    </row>
  </sheetData>
  <mergeCells count="7">
    <mergeCell ref="A1:H3"/>
    <mergeCell ref="A16:C17"/>
    <mergeCell ref="D16:D17"/>
    <mergeCell ref="G16:G17"/>
    <mergeCell ref="H16:H17"/>
    <mergeCell ref="E16:E17"/>
    <mergeCell ref="F16:F17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 фин-я дефицита</vt:lpstr>
      <vt:lpstr>Расходы!APPT</vt:lpstr>
      <vt:lpstr>Расходы!SIGN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Щербакова</dc:creator>
  <dc:description>POI HSSF rep:2.55.0.75</dc:description>
  <cp:lastModifiedBy>Валентина Яковлева</cp:lastModifiedBy>
  <cp:lastPrinted>2023-09-14T13:02:23Z</cp:lastPrinted>
  <dcterms:created xsi:type="dcterms:W3CDTF">2023-02-27T11:34:33Z</dcterms:created>
  <dcterms:modified xsi:type="dcterms:W3CDTF">2023-09-14T13:12:01Z</dcterms:modified>
</cp:coreProperties>
</file>