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оходы" sheetId="4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H37" i="1"/>
  <c r="F16" i="4"/>
  <c r="G14" i="4"/>
  <c r="F14" i="4"/>
  <c r="G4" i="4"/>
  <c r="F4" i="4"/>
  <c r="D26" i="4"/>
  <c r="D27" i="4"/>
  <c r="I26" i="4"/>
  <c r="H26" i="4"/>
  <c r="I27" i="4"/>
  <c r="H27" i="4"/>
  <c r="E26" i="4"/>
  <c r="C26" i="4"/>
  <c r="G26" i="4"/>
  <c r="E27" i="4"/>
  <c r="D4" i="4"/>
  <c r="C4" i="4"/>
  <c r="G31" i="4"/>
  <c r="F31" i="4"/>
  <c r="G30" i="4"/>
  <c r="F30" i="4"/>
  <c r="G29" i="4"/>
  <c r="F29" i="4"/>
  <c r="G28" i="4"/>
  <c r="F28" i="4"/>
  <c r="C27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I17" i="4"/>
  <c r="H17" i="4"/>
  <c r="G17" i="4"/>
  <c r="F17" i="4"/>
  <c r="E17" i="4"/>
  <c r="D17" i="4"/>
  <c r="C17" i="4"/>
  <c r="G16" i="4"/>
  <c r="G15" i="4"/>
  <c r="F15" i="4"/>
  <c r="G13" i="4"/>
  <c r="F13" i="4"/>
  <c r="G12" i="4"/>
  <c r="F12" i="4"/>
  <c r="G11" i="4"/>
  <c r="I10" i="4"/>
  <c r="H10" i="4"/>
  <c r="E10" i="4"/>
  <c r="G10" i="4" s="1"/>
  <c r="D10" i="4"/>
  <c r="C10" i="4"/>
  <c r="G9" i="4"/>
  <c r="F9" i="4"/>
  <c r="I8" i="4"/>
  <c r="H8" i="4"/>
  <c r="E8" i="4"/>
  <c r="G8" i="4" s="1"/>
  <c r="D8" i="4"/>
  <c r="C8" i="4"/>
  <c r="G7" i="4"/>
  <c r="F7" i="4"/>
  <c r="I6" i="4"/>
  <c r="H6" i="4"/>
  <c r="H5" i="4" s="1"/>
  <c r="H4" i="4" s="1"/>
  <c r="G6" i="4"/>
  <c r="F6" i="4"/>
  <c r="E6" i="4"/>
  <c r="D6" i="4"/>
  <c r="D5" i="4" s="1"/>
  <c r="C6" i="4"/>
  <c r="C5" i="4" s="1"/>
  <c r="I5" i="4"/>
  <c r="I4" i="4" s="1"/>
  <c r="E5" i="4"/>
  <c r="F26" i="4" l="1"/>
  <c r="F27" i="4"/>
  <c r="G27" i="4"/>
  <c r="G5" i="4"/>
  <c r="E4" i="4"/>
  <c r="F5" i="4"/>
  <c r="F8" i="4"/>
  <c r="F10" i="4"/>
  <c r="D6" i="3" l="1"/>
  <c r="C5" i="1"/>
  <c r="D10" i="3" l="1"/>
  <c r="D7" i="3"/>
  <c r="D29" i="1"/>
  <c r="C12" i="1"/>
  <c r="C19" i="1"/>
  <c r="D60" i="1" l="1"/>
  <c r="D58" i="1"/>
  <c r="D55" i="1"/>
  <c r="D51" i="1"/>
  <c r="D45" i="1"/>
  <c r="D41" i="1"/>
  <c r="D38" i="1"/>
  <c r="D32" i="1"/>
  <c r="D25" i="1"/>
  <c r="D19" i="1"/>
  <c r="D15" i="1"/>
  <c r="D12" i="1"/>
  <c r="D5" i="1"/>
  <c r="D4" i="1" l="1"/>
  <c r="F14" i="3"/>
  <c r="G14" i="3"/>
  <c r="H14" i="3"/>
  <c r="E14" i="3"/>
  <c r="F7" i="3"/>
  <c r="G7" i="3"/>
  <c r="H7" i="3"/>
  <c r="F10" i="3"/>
  <c r="G10" i="3"/>
  <c r="G6" i="3" s="1"/>
  <c r="H10" i="3"/>
  <c r="I5" i="1"/>
  <c r="H5" i="1"/>
  <c r="E5" i="1"/>
  <c r="F6" i="3" l="1"/>
  <c r="H6" i="3"/>
  <c r="E60" i="1"/>
  <c r="H60" i="1"/>
  <c r="I60" i="1"/>
  <c r="E58" i="1"/>
  <c r="H58" i="1"/>
  <c r="I58" i="1"/>
  <c r="E55" i="1"/>
  <c r="H55" i="1"/>
  <c r="I55" i="1"/>
  <c r="E51" i="1"/>
  <c r="H51" i="1"/>
  <c r="I51" i="1"/>
  <c r="E45" i="1"/>
  <c r="H45" i="1"/>
  <c r="I45" i="1"/>
  <c r="E41" i="1"/>
  <c r="H41" i="1"/>
  <c r="I41" i="1"/>
  <c r="E38" i="1"/>
  <c r="H38" i="1"/>
  <c r="I38" i="1"/>
  <c r="E32" i="1"/>
  <c r="H32" i="1"/>
  <c r="I32" i="1"/>
  <c r="E29" i="1"/>
  <c r="H29" i="1"/>
  <c r="I29" i="1"/>
  <c r="E25" i="1"/>
  <c r="H25" i="1"/>
  <c r="I25" i="1"/>
  <c r="E19" i="1"/>
  <c r="H19" i="1"/>
  <c r="I19" i="1"/>
  <c r="E15" i="1"/>
  <c r="H15" i="1"/>
  <c r="I15" i="1"/>
  <c r="E12" i="1"/>
  <c r="H12" i="1"/>
  <c r="I12" i="1"/>
  <c r="F32" i="1" l="1"/>
  <c r="G32" i="1"/>
  <c r="E4" i="1"/>
  <c r="I4" i="1"/>
  <c r="H4" i="1"/>
  <c r="F4" i="1" l="1"/>
  <c r="G4" i="1"/>
  <c r="C58" i="1"/>
  <c r="C60" i="1"/>
  <c r="E10" i="3" l="1"/>
  <c r="E6" i="3" s="1"/>
  <c r="E7" i="3"/>
  <c r="C15" i="1" l="1"/>
  <c r="C55" i="1"/>
  <c r="C51" i="1"/>
  <c r="C45" i="1"/>
  <c r="C41" i="1"/>
  <c r="C38" i="1"/>
  <c r="C32" i="1"/>
  <c r="C29" i="1"/>
  <c r="C25" i="1"/>
  <c r="C4" i="1" l="1"/>
</calcChain>
</file>

<file path=xl/sharedStrings.xml><?xml version="1.0" encoding="utf-8"?>
<sst xmlns="http://schemas.openxmlformats.org/spreadsheetml/2006/main" count="223" uniqueCount="215">
  <si>
    <t>КФСР</t>
  </si>
  <si>
    <t>Наименование КФСР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</si>
  <si>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</si>
  <si>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</si>
  <si>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</si>
  <si>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</si>
  <si>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</si>
  <si>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</si>
  <si>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</si>
  <si>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</si>
  <si>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</si>
  <si>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</si>
  <si>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</si>
  <si>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</si>
  <si>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</si>
  <si>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</si>
  <si>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</si>
  <si>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</si>
  <si>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</si>
  <si>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</si>
  <si>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</si>
  <si>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</si>
  <si>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</si>
  <si>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</si>
  <si>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</si>
  <si>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</si>
  <si>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</si>
  <si>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</si>
  <si>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</si>
  <si>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</si>
  <si>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</si>
  <si>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</si>
  <si>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</si>
  <si>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</si>
  <si>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</si>
  <si>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</si>
  <si>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</si>
  <si>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</si>
  <si>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</si>
  <si>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</si>
  <si>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</si>
  <si>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</si>
  <si>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</si>
  <si>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</si>
  <si>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</si>
  <si>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</si>
  <si>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</si>
  <si>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</si>
  <si>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</si>
  <si>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</si>
  <si>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</si>
  <si>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</si>
  <si>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</si>
  <si>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</si>
  <si>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</si>
  <si>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</si>
  <si>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</si>
  <si>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</si>
  <si>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</si>
  <si>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</si>
  <si>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</si>
  <si>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</si>
  <si>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</si>
  <si>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</si>
  <si>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</si>
  <si>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</si>
  <si>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</si>
  <si>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</si>
  <si>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</si>
  <si>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</si>
  <si>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</si>
  <si>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</si>
  <si>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</si>
  <si>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</si>
  <si>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</si>
  <si>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</si>
  <si>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</si>
  <si>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</si>
  <si>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</si>
  <si>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</si>
  <si>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</si>
  <si>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</si>
  <si>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</si>
  <si>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</si>
  <si>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</si>
  <si>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</si>
  <si>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</si>
  <si>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</si>
  <si>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</si>
  <si>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</si>
  <si>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</si>
  <si>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</si>
  <si>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</si>
  <si>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</si>
  <si>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</si>
  <si>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</si>
  <si>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</si>
  <si>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</si>
  <si>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</si>
  <si>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</si>
  <si>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</si>
  <si>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</si>
  <si>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</si>
  <si>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</si>
  <si>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</si>
  <si>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</si>
  <si>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</si>
  <si>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</si>
  <si>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</si>
  <si>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</si>
  <si>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</si>
  <si>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</si>
  <si>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</si>
  <si>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</si>
  <si>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</si>
  <si>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</si>
  <si>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</si>
  <si>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</si>
  <si>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</si>
  <si>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</si>
  <si>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</si>
  <si>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</si>
  <si>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</si>
  <si>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</si>
  <si>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</si>
  <si>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</si>
  <si>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</si>
  <si>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</si>
  <si>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</si>
  <si>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</si>
  <si>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</si>
  <si>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</si>
  <si>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</si>
  <si>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</si>
  <si>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</si>
  <si>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</si>
  <si>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</si>
  <si>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</si>
  <si>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</si>
  <si>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</si>
  <si>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</si>
  <si>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</si>
  <si>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</si>
  <si>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</si>
  <si>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</si>
  <si>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</si>
  <si>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</si>
  <si>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</si>
  <si>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</si>
  <si>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</si>
  <si>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</si>
  <si>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</si>
  <si>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</si>
  <si>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</si>
  <si>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</si>
  <si>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</si>
  <si>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</si>
  <si>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</si>
  <si>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</si>
  <si>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</si>
  <si>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</si>
  <si>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</si>
  <si>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</si>
  <si>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Расходы бюджета, всего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</si>
  <si>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</si>
  <si>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</si>
  <si>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</si>
  <si>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</si>
  <si>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</si>
  <si>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</si>
  <si>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</si>
  <si>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</si>
  <si>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</si>
  <si>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</si>
  <si>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</si>
  <si>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</si>
  <si>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</si>
  <si>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</si>
  <si>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</si>
  <si>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</si>
  <si>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</si>
  <si>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</si>
  <si>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</si>
  <si>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</si>
  <si>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</si>
  <si>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</si>
  <si>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</si>
  <si>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</si>
  <si>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</si>
  <si>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Доходы от продажи материальных 
и нематериальных активов</t>
  </si>
  <si>
    <t>Утвержденные бюджетные назначения на 2025 г., тыс.руб.</t>
  </si>
  <si>
    <t>Утвержденные бюджетные назначения на 2024 г., тыс.руб.</t>
  </si>
  <si>
    <t>Фактическое исполнение за 2022 г., тыс.руб.</t>
  </si>
  <si>
    <t>2024 г.</t>
  </si>
  <si>
    <t>2025 г.</t>
  </si>
  <si>
    <t>тыс. руб.</t>
  </si>
  <si>
    <t>Источники финансирования дефицита бюджета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</si>
  <si>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</si>
  <si>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</si>
  <si>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</si>
  <si>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</si>
  <si>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</si>
  <si>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</si>
  <si>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Сведения о доходах бюджета муниципального района «Белгородский район» Белгородской области 
на 2024 год и на плановый период 2025 и 2026 годов в сравнении с ожидаемым исполнением за 2023 год и отчетом 2022 года</t>
  </si>
  <si>
    <t>Ожидаемое исполнение за 2023 г., тыс. руб.</t>
  </si>
  <si>
    <t>Темп роста 2024 г. к 2023 г., %</t>
  </si>
  <si>
    <t>Темп роста 2024 г. к 2022 г., %</t>
  </si>
  <si>
    <t>Утвержденные бюджетные назначения на 2026 г., тыс.руб.</t>
  </si>
  <si>
    <t>Сведения о расходах бюджета муниципального района «Белгородский район» Белгородской области 
на 2024 год и на плановый период 2025 и 2026 годов в сравнении с ожидаемым исполнением за 2023 год и отчетом 2022 года</t>
  </si>
  <si>
    <t>Фактическое исполнение за 2022 г., тыс. руб.</t>
  </si>
  <si>
    <t>Исполнено за 2023 г.</t>
  </si>
  <si>
    <t>2026 г.</t>
  </si>
  <si>
    <t>1.09.00.00.0.00.0.000</t>
  </si>
  <si>
    <t>Задолженность и перерасчеты по отмененным налогам, сборам и иным обязательным платежам</t>
  </si>
  <si>
    <t>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</si>
</sst>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164" fontId="10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 applyProtection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5" sqref="D5"/>
    </sheetView>
  </sheetViews>
  <sheetFormatPr defaultRowHeight="15" x14ac:dyDescent="0.25"/>
  <cols>
    <col min="1" max="1" width="22.7109375" customWidth="1"/>
    <col min="2" max="2" width="37.28515625" customWidth="1"/>
    <col min="3" max="3" width="15.28515625" customWidth="1"/>
    <col min="4" max="4" width="14.7109375" customWidth="1"/>
    <col min="5" max="5" width="16.5703125" customWidth="1"/>
    <col min="8" max="8" width="13.28515625" customWidth="1"/>
    <col min="9" max="9" width="15.42578125" customWidth="1"/>
  </cols>
  <sheetData>
    <row r="1" spans="1:9" ht="60.75" customHeight="1" x14ac:dyDescent="0.25">
      <c r="A1" s="41" t="s">
        <v>203</v>
      </c>
      <c r="B1" s="41"/>
      <c r="C1" s="41"/>
      <c r="D1" s="41"/>
      <c r="E1" s="41"/>
      <c r="F1" s="41"/>
      <c r="G1" s="41"/>
      <c r="H1" s="41"/>
      <c r="I1" s="41"/>
    </row>
    <row r="3" spans="1:9" ht="85.5" x14ac:dyDescent="0.25">
      <c r="A3" s="6" t="s">
        <v>111</v>
      </c>
      <c r="B3" s="6" t="s">
        <v>112</v>
      </c>
      <c r="C3" s="1" t="s">
        <v>192</v>
      </c>
      <c r="D3" s="6" t="s">
        <v>204</v>
      </c>
      <c r="E3" s="50" t="s">
        <v>191</v>
      </c>
      <c r="F3" s="50" t="s">
        <v>206</v>
      </c>
      <c r="G3" s="50" t="s">
        <v>205</v>
      </c>
      <c r="H3" s="50" t="s">
        <v>190</v>
      </c>
      <c r="I3" s="50" t="s">
        <v>207</v>
      </c>
    </row>
    <row r="4" spans="1:9" x14ac:dyDescent="0.25">
      <c r="A4" s="40" t="s">
        <v>113</v>
      </c>
      <c r="B4" s="40"/>
      <c r="C4" s="51">
        <f>C5+C26</f>
        <v>7641981.1000000006</v>
      </c>
      <c r="D4" s="51">
        <f>D5+D26</f>
        <v>7825190</v>
      </c>
      <c r="E4" s="54">
        <f>E5+E26</f>
        <v>7960204.0999999996</v>
      </c>
      <c r="F4" s="54">
        <f>E4/C4*100</f>
        <v>104.16414272471832</v>
      </c>
      <c r="G4" s="54">
        <f>E4/D4*100</f>
        <v>101.72537791414649</v>
      </c>
      <c r="H4" s="54">
        <f>H5+H26</f>
        <v>8042640.7000000002</v>
      </c>
      <c r="I4" s="54">
        <f t="shared" ref="I4" si="0">I5+I26</f>
        <v>6529712.3000000007</v>
      </c>
    </row>
    <row r="5" spans="1:9" x14ac:dyDescent="0.25">
      <c r="A5" s="14" t="s">
        <v>114</v>
      </c>
      <c r="B5" s="6" t="s">
        <v>115</v>
      </c>
      <c r="C5" s="38">
        <f>C6+C8+C10+C15+C17+C21+C22+C23+C24+C25</f>
        <v>1733143.1000000003</v>
      </c>
      <c r="D5" s="38">
        <f>D6+D8+D10+D15+D17+D21+D22+D23+D24+D25+D16</f>
        <v>1796555.5000000002</v>
      </c>
      <c r="E5" s="38">
        <f>E6+E8+E10+E15+E17+E21+E22+E23+E24+E25</f>
        <v>1785681</v>
      </c>
      <c r="F5" s="38">
        <f t="shared" ref="F4:F10" si="1">E5/C5*100</f>
        <v>103.03136538465864</v>
      </c>
      <c r="G5" s="38">
        <f t="shared" ref="G5:G31" si="2">E5/D5*100</f>
        <v>99.394702807678343</v>
      </c>
      <c r="H5" s="38">
        <f>H6+H8+H10+H15+H17+H21+H22+H23+H24+H25</f>
        <v>1926381</v>
      </c>
      <c r="I5" s="38">
        <f>I6+I8+I10+I15+I17+I21+I22+I23+I24+I25</f>
        <v>1132615</v>
      </c>
    </row>
    <row r="6" spans="1:9" x14ac:dyDescent="0.25">
      <c r="A6" s="14" t="s">
        <v>116</v>
      </c>
      <c r="B6" s="6" t="s">
        <v>117</v>
      </c>
      <c r="C6" s="38">
        <f>C7</f>
        <v>1378587.1</v>
      </c>
      <c r="D6" s="38">
        <f>D7</f>
        <v>1474462.6</v>
      </c>
      <c r="E6" s="7">
        <f>E7</f>
        <v>1479118</v>
      </c>
      <c r="F6" s="21">
        <f t="shared" si="1"/>
        <v>107.29231399307304</v>
      </c>
      <c r="G6" s="38">
        <f t="shared" si="2"/>
        <v>100.31573537368801</v>
      </c>
      <c r="H6" s="7">
        <f>H7</f>
        <v>1613926</v>
      </c>
      <c r="I6" s="7">
        <f>I7</f>
        <v>819072</v>
      </c>
    </row>
    <row r="7" spans="1:9" x14ac:dyDescent="0.25">
      <c r="A7" s="10" t="s">
        <v>118</v>
      </c>
      <c r="B7" s="8" t="s">
        <v>119</v>
      </c>
      <c r="C7" s="55">
        <v>1378587.1</v>
      </c>
      <c r="D7" s="39">
        <v>1474462.6</v>
      </c>
      <c r="E7" s="16">
        <v>1479118</v>
      </c>
      <c r="F7" s="20">
        <f t="shared" si="1"/>
        <v>107.29231399307304</v>
      </c>
      <c r="G7" s="39">
        <f t="shared" si="2"/>
        <v>100.31573537368801</v>
      </c>
      <c r="H7" s="16">
        <v>1613926</v>
      </c>
      <c r="I7" s="16">
        <v>819072</v>
      </c>
    </row>
    <row r="8" spans="1:9" ht="42.75" x14ac:dyDescent="0.25">
      <c r="A8" s="14" t="s">
        <v>120</v>
      </c>
      <c r="B8" s="6" t="s">
        <v>121</v>
      </c>
      <c r="C8" s="38">
        <f>C9</f>
        <v>84320.6</v>
      </c>
      <c r="D8" s="38">
        <f>D9</f>
        <v>87626.4</v>
      </c>
      <c r="E8" s="7">
        <f t="shared" ref="E8:I8" si="3">E9</f>
        <v>85537</v>
      </c>
      <c r="F8" s="21">
        <f t="shared" si="1"/>
        <v>101.44258935538883</v>
      </c>
      <c r="G8" s="38">
        <f t="shared" si="2"/>
        <v>97.615558781371831</v>
      </c>
      <c r="H8" s="7">
        <f t="shared" si="3"/>
        <v>87098</v>
      </c>
      <c r="I8" s="7">
        <f t="shared" si="3"/>
        <v>83552</v>
      </c>
    </row>
    <row r="9" spans="1:9" ht="45" x14ac:dyDescent="0.25">
      <c r="A9" s="10" t="s">
        <v>122</v>
      </c>
      <c r="B9" s="8" t="s">
        <v>123</v>
      </c>
      <c r="C9" s="55">
        <v>84320.6</v>
      </c>
      <c r="D9" s="39">
        <v>87626.4</v>
      </c>
      <c r="E9" s="5">
        <v>85537</v>
      </c>
      <c r="F9" s="20">
        <f t="shared" si="1"/>
        <v>101.44258935538883</v>
      </c>
      <c r="G9" s="39">
        <f t="shared" si="2"/>
        <v>97.615558781371831</v>
      </c>
      <c r="H9" s="5">
        <v>87098</v>
      </c>
      <c r="I9" s="5">
        <v>83552</v>
      </c>
    </row>
    <row r="10" spans="1:9" x14ac:dyDescent="0.25">
      <c r="A10" s="14" t="s">
        <v>124</v>
      </c>
      <c r="B10" s="6" t="s">
        <v>125</v>
      </c>
      <c r="C10" s="38">
        <f>C11+C12+C13+C14</f>
        <v>90522.1</v>
      </c>
      <c r="D10" s="38">
        <f>D11+D12+D13+D14</f>
        <v>64687.199999999997</v>
      </c>
      <c r="E10" s="7">
        <f>E11+E12+E13+E14</f>
        <v>79802</v>
      </c>
      <c r="F10" s="21">
        <f t="shared" si="1"/>
        <v>88.157477566251771</v>
      </c>
      <c r="G10" s="38">
        <f t="shared" si="2"/>
        <v>123.36598276011328</v>
      </c>
      <c r="H10" s="7">
        <f t="shared" ref="H10:I10" si="4">H11+H12+H13+H14</f>
        <v>79671</v>
      </c>
      <c r="I10" s="7">
        <f t="shared" si="4"/>
        <v>82857</v>
      </c>
    </row>
    <row r="11" spans="1:9" ht="45" x14ac:dyDescent="0.25">
      <c r="A11" s="10" t="s">
        <v>126</v>
      </c>
      <c r="B11" s="8" t="s">
        <v>127</v>
      </c>
      <c r="C11" s="55">
        <v>30136.400000000001</v>
      </c>
      <c r="D11" s="39">
        <v>14864.8</v>
      </c>
      <c r="E11" s="5">
        <v>6633</v>
      </c>
      <c r="F11" s="20">
        <v>0</v>
      </c>
      <c r="G11" s="39">
        <f t="shared" si="2"/>
        <v>44.62219471503149</v>
      </c>
      <c r="H11" s="5">
        <v>0</v>
      </c>
      <c r="I11" s="5">
        <v>0</v>
      </c>
    </row>
    <row r="12" spans="1:9" ht="30" x14ac:dyDescent="0.25">
      <c r="A12" s="10" t="s">
        <v>128</v>
      </c>
      <c r="B12" s="8" t="s">
        <v>129</v>
      </c>
      <c r="C12" s="55">
        <v>-4109.1000000000004</v>
      </c>
      <c r="D12" s="39">
        <v>-872</v>
      </c>
      <c r="E12" s="16">
        <v>0</v>
      </c>
      <c r="F12" s="20">
        <f t="shared" ref="F12:F31" si="5">E12/C12*100</f>
        <v>0</v>
      </c>
      <c r="G12" s="39">
        <f t="shared" si="2"/>
        <v>0</v>
      </c>
      <c r="H12" s="16">
        <v>0</v>
      </c>
      <c r="I12" s="16">
        <v>0</v>
      </c>
    </row>
    <row r="13" spans="1:9" x14ac:dyDescent="0.25">
      <c r="A13" s="10" t="s">
        <v>130</v>
      </c>
      <c r="B13" s="8" t="s">
        <v>131</v>
      </c>
      <c r="C13" s="55">
        <v>6914.3</v>
      </c>
      <c r="D13" s="39">
        <v>19869.900000000001</v>
      </c>
      <c r="E13" s="5">
        <v>13578</v>
      </c>
      <c r="F13" s="20">
        <f t="shared" si="5"/>
        <v>196.37562732308405</v>
      </c>
      <c r="G13" s="39">
        <f t="shared" si="2"/>
        <v>68.334516026754031</v>
      </c>
      <c r="H13" s="5">
        <v>14121</v>
      </c>
      <c r="I13" s="5">
        <v>14685</v>
      </c>
    </row>
    <row r="14" spans="1:9" ht="45" x14ac:dyDescent="0.25">
      <c r="A14" s="10" t="s">
        <v>132</v>
      </c>
      <c r="B14" s="8" t="s">
        <v>133</v>
      </c>
      <c r="C14" s="55">
        <v>57580.5</v>
      </c>
      <c r="D14" s="39">
        <v>30824.5</v>
      </c>
      <c r="E14" s="5">
        <v>59591</v>
      </c>
      <c r="F14" s="20">
        <f>E14/C14*100</f>
        <v>103.49163345229722</v>
      </c>
      <c r="G14" s="39">
        <f>E14/D14*100</f>
        <v>193.32349267628024</v>
      </c>
      <c r="H14" s="5">
        <v>65550</v>
      </c>
      <c r="I14" s="5">
        <v>68172</v>
      </c>
    </row>
    <row r="15" spans="1:9" x14ac:dyDescent="0.25">
      <c r="A15" s="14" t="s">
        <v>134</v>
      </c>
      <c r="B15" s="6" t="s">
        <v>135</v>
      </c>
      <c r="C15" s="52">
        <v>22933.9</v>
      </c>
      <c r="D15" s="38">
        <v>19898.3</v>
      </c>
      <c r="E15" s="3">
        <v>24327</v>
      </c>
      <c r="F15" s="21">
        <f t="shared" si="5"/>
        <v>106.07441385895989</v>
      </c>
      <c r="G15" s="38">
        <f t="shared" si="2"/>
        <v>122.25667519335823</v>
      </c>
      <c r="H15" s="3">
        <v>25302</v>
      </c>
      <c r="I15" s="3">
        <v>26316</v>
      </c>
    </row>
    <row r="16" spans="1:9" ht="42.75" x14ac:dyDescent="0.25">
      <c r="A16" s="14" t="s">
        <v>212</v>
      </c>
      <c r="B16" s="6" t="s">
        <v>213</v>
      </c>
      <c r="C16" s="52">
        <v>0</v>
      </c>
      <c r="D16" s="38">
        <v>-2</v>
      </c>
      <c r="E16" s="3">
        <v>0</v>
      </c>
      <c r="F16" s="21" t="e">
        <f>E16/C16*100</f>
        <v>#DIV/0!</v>
      </c>
      <c r="G16" s="38">
        <f t="shared" si="2"/>
        <v>0</v>
      </c>
      <c r="H16" s="3">
        <v>0</v>
      </c>
      <c r="I16" s="3">
        <v>0</v>
      </c>
    </row>
    <row r="17" spans="1:9" ht="57" x14ac:dyDescent="0.25">
      <c r="A17" s="14" t="s">
        <v>136</v>
      </c>
      <c r="B17" s="6" t="s">
        <v>137</v>
      </c>
      <c r="C17" s="38">
        <f>C18+C19+C20</f>
        <v>105024.2</v>
      </c>
      <c r="D17" s="38">
        <f>D18+D19+D20</f>
        <v>97178.5</v>
      </c>
      <c r="E17" s="7">
        <f t="shared" ref="E17:I17" si="6">E18+E19+E20</f>
        <v>91605</v>
      </c>
      <c r="F17" s="21">
        <f t="shared" si="5"/>
        <v>87.222754374706028</v>
      </c>
      <c r="G17" s="38">
        <f t="shared" si="2"/>
        <v>94.264677886569558</v>
      </c>
      <c r="H17" s="7">
        <f t="shared" si="6"/>
        <v>88565</v>
      </c>
      <c r="I17" s="7">
        <f t="shared" si="6"/>
        <v>88461</v>
      </c>
    </row>
    <row r="18" spans="1:9" ht="45" x14ac:dyDescent="0.25">
      <c r="A18" s="10" t="s">
        <v>138</v>
      </c>
      <c r="B18" s="8" t="s">
        <v>139</v>
      </c>
      <c r="C18" s="55">
        <v>13.4</v>
      </c>
      <c r="D18" s="39">
        <v>14.5</v>
      </c>
      <c r="E18" s="5">
        <v>143</v>
      </c>
      <c r="F18" s="20">
        <f t="shared" si="5"/>
        <v>1067.1641791044776</v>
      </c>
      <c r="G18" s="39">
        <f t="shared" si="2"/>
        <v>986.20689655172418</v>
      </c>
      <c r="H18" s="5">
        <v>143</v>
      </c>
      <c r="I18" s="5">
        <v>143</v>
      </c>
    </row>
    <row r="19" spans="1:9" ht="150" x14ac:dyDescent="0.25">
      <c r="A19" s="10" t="s">
        <v>140</v>
      </c>
      <c r="B19" s="8" t="s">
        <v>164</v>
      </c>
      <c r="C19" s="55">
        <v>97445.8</v>
      </c>
      <c r="D19" s="39">
        <v>88010</v>
      </c>
      <c r="E19" s="5">
        <v>83279</v>
      </c>
      <c r="F19" s="20">
        <f t="shared" si="5"/>
        <v>85.461867007095222</v>
      </c>
      <c r="G19" s="39">
        <f t="shared" si="2"/>
        <v>94.624474491535054</v>
      </c>
      <c r="H19" s="5">
        <v>79912</v>
      </c>
      <c r="I19" s="5">
        <v>79468</v>
      </c>
    </row>
    <row r="20" spans="1:9" ht="135" x14ac:dyDescent="0.25">
      <c r="A20" s="10" t="s">
        <v>141</v>
      </c>
      <c r="B20" s="8" t="s">
        <v>165</v>
      </c>
      <c r="C20" s="55">
        <v>7565</v>
      </c>
      <c r="D20" s="39">
        <v>9154</v>
      </c>
      <c r="E20" s="5">
        <v>8183</v>
      </c>
      <c r="F20" s="20">
        <f t="shared" si="5"/>
        <v>108.16920026437542</v>
      </c>
      <c r="G20" s="39">
        <f t="shared" si="2"/>
        <v>89.392615250163871</v>
      </c>
      <c r="H20" s="5">
        <v>8510</v>
      </c>
      <c r="I20" s="5">
        <v>8850</v>
      </c>
    </row>
    <row r="21" spans="1:9" ht="28.5" x14ac:dyDescent="0.25">
      <c r="A21" s="14" t="s">
        <v>142</v>
      </c>
      <c r="B21" s="6" t="s">
        <v>143</v>
      </c>
      <c r="C21" s="53">
        <v>2304.5</v>
      </c>
      <c r="D21" s="38">
        <v>5041.3</v>
      </c>
      <c r="E21" s="3">
        <v>1739</v>
      </c>
      <c r="F21" s="21">
        <f t="shared" si="5"/>
        <v>75.461054458667817</v>
      </c>
      <c r="G21" s="38">
        <f t="shared" si="2"/>
        <v>34.495070715886769</v>
      </c>
      <c r="H21" s="3">
        <v>1809</v>
      </c>
      <c r="I21" s="3">
        <v>1881</v>
      </c>
    </row>
    <row r="22" spans="1:9" ht="42.75" x14ac:dyDescent="0.25">
      <c r="A22" s="14" t="s">
        <v>144</v>
      </c>
      <c r="B22" s="6" t="s">
        <v>145</v>
      </c>
      <c r="C22" s="52">
        <v>255.3</v>
      </c>
      <c r="D22" s="38">
        <v>300.39999999999998</v>
      </c>
      <c r="E22" s="17">
        <v>0</v>
      </c>
      <c r="F22" s="21">
        <f t="shared" si="5"/>
        <v>0</v>
      </c>
      <c r="G22" s="38">
        <f t="shared" si="2"/>
        <v>0</v>
      </c>
      <c r="H22" s="17">
        <v>0</v>
      </c>
      <c r="I22" s="17">
        <v>0</v>
      </c>
    </row>
    <row r="23" spans="1:9" ht="28.5" x14ac:dyDescent="0.25">
      <c r="A23" s="14" t="s">
        <v>146</v>
      </c>
      <c r="B23" s="6" t="s">
        <v>189</v>
      </c>
      <c r="C23" s="53">
        <v>31029.5</v>
      </c>
      <c r="D23" s="38">
        <v>38724.6</v>
      </c>
      <c r="E23" s="3">
        <v>12484</v>
      </c>
      <c r="F23" s="21">
        <f t="shared" si="5"/>
        <v>40.232681802800563</v>
      </c>
      <c r="G23" s="38">
        <f t="shared" si="2"/>
        <v>32.237905620716553</v>
      </c>
      <c r="H23" s="3">
        <v>18498</v>
      </c>
      <c r="I23" s="3">
        <v>18491</v>
      </c>
    </row>
    <row r="24" spans="1:9" ht="28.5" x14ac:dyDescent="0.25">
      <c r="A24" s="14" t="s">
        <v>147</v>
      </c>
      <c r="B24" s="6" t="s">
        <v>148</v>
      </c>
      <c r="C24" s="52">
        <v>11663.6</v>
      </c>
      <c r="D24" s="38">
        <v>7999.1</v>
      </c>
      <c r="E24" s="3">
        <v>9999</v>
      </c>
      <c r="F24" s="21">
        <f t="shared" si="5"/>
        <v>85.72824856819507</v>
      </c>
      <c r="G24" s="38">
        <f t="shared" si="2"/>
        <v>125.00156267580103</v>
      </c>
      <c r="H24" s="3">
        <v>10400</v>
      </c>
      <c r="I24" s="3">
        <v>10827</v>
      </c>
    </row>
    <row r="25" spans="1:9" x14ac:dyDescent="0.25">
      <c r="A25" s="14" t="s">
        <v>149</v>
      </c>
      <c r="B25" s="6" t="s">
        <v>150</v>
      </c>
      <c r="C25" s="52">
        <v>6502.3</v>
      </c>
      <c r="D25" s="38">
        <v>639.1</v>
      </c>
      <c r="E25" s="3">
        <v>1070</v>
      </c>
      <c r="F25" s="21">
        <f t="shared" si="5"/>
        <v>16.455715669839901</v>
      </c>
      <c r="G25" s="38">
        <f t="shared" si="2"/>
        <v>167.42293850727586</v>
      </c>
      <c r="H25" s="3">
        <v>1112</v>
      </c>
      <c r="I25" s="3">
        <v>1158</v>
      </c>
    </row>
    <row r="26" spans="1:9" x14ac:dyDescent="0.25">
      <c r="A26" s="14" t="s">
        <v>151</v>
      </c>
      <c r="B26" s="6" t="s">
        <v>152</v>
      </c>
      <c r="C26" s="52">
        <f>C28+C29+C30+C31+C32</f>
        <v>5908838</v>
      </c>
      <c r="D26" s="52">
        <f>D28+D29+D30+D31+D32</f>
        <v>6028634.5</v>
      </c>
      <c r="E26" s="52">
        <f>E28+E29+E30+E31+E32</f>
        <v>6174523.0999999996</v>
      </c>
      <c r="F26" s="21">
        <f t="shared" si="5"/>
        <v>104.49640183061373</v>
      </c>
      <c r="G26" s="38">
        <f t="shared" si="2"/>
        <v>102.41992776307802</v>
      </c>
      <c r="H26" s="3">
        <f>H28+H29+H30+H31+H32</f>
        <v>6116259.7000000002</v>
      </c>
      <c r="I26" s="3">
        <f>I28+I29+I30+I31+I32</f>
        <v>5397097.3000000007</v>
      </c>
    </row>
    <row r="27" spans="1:9" ht="42.75" x14ac:dyDescent="0.25">
      <c r="A27" s="14" t="s">
        <v>153</v>
      </c>
      <c r="B27" s="6" t="s">
        <v>154</v>
      </c>
      <c r="C27" s="52">
        <f>C28+C29+C30+C31</f>
        <v>5908838</v>
      </c>
      <c r="D27" s="52">
        <f>D28+D29+D30+D31</f>
        <v>6029586.2000000002</v>
      </c>
      <c r="E27" s="52">
        <f t="shared" ref="D27:E27" si="7">E28+E29+E30+E31</f>
        <v>6174523.0999999996</v>
      </c>
      <c r="F27" s="21">
        <f t="shared" si="5"/>
        <v>104.49640183061373</v>
      </c>
      <c r="G27" s="38">
        <f t="shared" si="2"/>
        <v>102.40376196960248</v>
      </c>
      <c r="H27" s="3">
        <f>H28+H29+H30+H31</f>
        <v>6116259.7000000002</v>
      </c>
      <c r="I27" s="3">
        <f>I28+I29+I30+I31</f>
        <v>5397097.3000000007</v>
      </c>
    </row>
    <row r="28" spans="1:9" ht="42.75" x14ac:dyDescent="0.25">
      <c r="A28" s="14" t="s">
        <v>155</v>
      </c>
      <c r="B28" s="6" t="s">
        <v>156</v>
      </c>
      <c r="C28" s="53">
        <v>714240.1</v>
      </c>
      <c r="D28" s="38">
        <v>823641.59999999998</v>
      </c>
      <c r="E28" s="3">
        <v>510515.5</v>
      </c>
      <c r="F28" s="21">
        <f t="shared" si="5"/>
        <v>71.476734504265451</v>
      </c>
      <c r="G28" s="38">
        <f t="shared" si="2"/>
        <v>61.982724039193748</v>
      </c>
      <c r="H28" s="3">
        <v>484989.7</v>
      </c>
      <c r="I28" s="3">
        <v>0</v>
      </c>
    </row>
    <row r="29" spans="1:9" ht="42.75" x14ac:dyDescent="0.25">
      <c r="A29" s="14" t="s">
        <v>157</v>
      </c>
      <c r="B29" s="6" t="s">
        <v>158</v>
      </c>
      <c r="C29" s="52">
        <v>1189499.5</v>
      </c>
      <c r="D29" s="38">
        <v>674229.2</v>
      </c>
      <c r="E29" s="3">
        <v>474725.4</v>
      </c>
      <c r="F29" s="21">
        <f t="shared" si="5"/>
        <v>39.909676296627282</v>
      </c>
      <c r="G29" s="38">
        <f t="shared" si="2"/>
        <v>70.410091998388694</v>
      </c>
      <c r="H29" s="3">
        <v>734517.8</v>
      </c>
      <c r="I29" s="3">
        <v>360801.4</v>
      </c>
    </row>
    <row r="30" spans="1:9" ht="42.75" x14ac:dyDescent="0.25">
      <c r="A30" s="14" t="s">
        <v>159</v>
      </c>
      <c r="B30" s="6" t="s">
        <v>160</v>
      </c>
      <c r="C30" s="53">
        <v>3288029.8</v>
      </c>
      <c r="D30" s="38">
        <v>3920120.2</v>
      </c>
      <c r="E30" s="3">
        <v>4361583.5999999996</v>
      </c>
      <c r="F30" s="21">
        <f t="shared" si="5"/>
        <v>132.65036709825441</v>
      </c>
      <c r="G30" s="38">
        <f t="shared" si="2"/>
        <v>111.26147611494157</v>
      </c>
      <c r="H30" s="3">
        <v>4502652</v>
      </c>
      <c r="I30" s="3">
        <v>4628987.5</v>
      </c>
    </row>
    <row r="31" spans="1:9" x14ac:dyDescent="0.25">
      <c r="A31" s="14" t="s">
        <v>161</v>
      </c>
      <c r="B31" s="6" t="s">
        <v>162</v>
      </c>
      <c r="C31" s="52">
        <v>717068.6</v>
      </c>
      <c r="D31" s="38">
        <v>611595.19999999995</v>
      </c>
      <c r="E31" s="3">
        <v>827698.6</v>
      </c>
      <c r="F31" s="21">
        <f t="shared" si="5"/>
        <v>115.42809153824334</v>
      </c>
      <c r="G31" s="38">
        <f t="shared" si="2"/>
        <v>135.33438457332562</v>
      </c>
      <c r="H31" s="3">
        <v>394100.2</v>
      </c>
      <c r="I31" s="3">
        <v>407308.4</v>
      </c>
    </row>
    <row r="32" spans="1:9" ht="57" x14ac:dyDescent="0.25">
      <c r="A32" s="6" t="s">
        <v>197</v>
      </c>
      <c r="B32" s="6" t="s">
        <v>198</v>
      </c>
      <c r="C32" s="52"/>
      <c r="D32" s="38">
        <v>-951.7</v>
      </c>
      <c r="E32" s="25"/>
      <c r="F32" s="25"/>
      <c r="G32" s="17"/>
      <c r="H32" s="35"/>
      <c r="I32" s="35"/>
    </row>
  </sheetData>
  <mergeCells count="2">
    <mergeCell ref="A4:B4"/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E38" sqref="E38"/>
    </sheetView>
  </sheetViews>
  <sheetFormatPr defaultRowHeight="15" x14ac:dyDescent="0.25"/>
  <cols>
    <col min="2" max="2" width="39.42578125" customWidth="1"/>
    <col min="3" max="4" width="20.140625" customWidth="1"/>
    <col min="5" max="7" width="19.85546875" customWidth="1"/>
    <col min="8" max="8" width="18.42578125" customWidth="1"/>
    <col min="9" max="9" width="18.5703125" customWidth="1"/>
  </cols>
  <sheetData>
    <row r="1" spans="1:10" ht="66" customHeight="1" x14ac:dyDescent="0.25">
      <c r="A1" s="41" t="s">
        <v>208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15"/>
    </row>
    <row r="3" spans="1:10" ht="81" customHeight="1" x14ac:dyDescent="0.25">
      <c r="A3" s="1" t="s">
        <v>0</v>
      </c>
      <c r="B3" s="1" t="s">
        <v>1</v>
      </c>
      <c r="C3" s="1" t="s">
        <v>192</v>
      </c>
      <c r="D3" s="1" t="s">
        <v>204</v>
      </c>
      <c r="E3" s="13" t="s">
        <v>191</v>
      </c>
      <c r="F3" s="13" t="s">
        <v>206</v>
      </c>
      <c r="G3" s="13" t="s">
        <v>205</v>
      </c>
      <c r="H3" s="13" t="s">
        <v>190</v>
      </c>
      <c r="I3" s="13" t="s">
        <v>207</v>
      </c>
    </row>
    <row r="4" spans="1:10" ht="29.25" customHeight="1" x14ac:dyDescent="0.25">
      <c r="A4" s="18"/>
      <c r="B4" s="18" t="s">
        <v>163</v>
      </c>
      <c r="C4" s="19">
        <f>C5+C12+C15+C19+C25+C29+C32+C38+C41+C45+C51+C55+C58+C60</f>
        <v>7587493.5999999996</v>
      </c>
      <c r="D4" s="19">
        <f>D5+D12+D15+D19+D25+D29+D32+D38+D41+D45+D51+D55+D58+D60</f>
        <v>7705300.3100000015</v>
      </c>
      <c r="E4" s="19">
        <f t="shared" ref="E4:I4" si="0">E5+E12+E15+E19+E25+E29+E32+E38+E41+E45+E51+E55+E58+E60</f>
        <v>8170204.1000000015</v>
      </c>
      <c r="F4" s="19">
        <f>E4/C4*100</f>
        <v>107.67988127199213</v>
      </c>
      <c r="G4" s="19">
        <f>E4/D4*100</f>
        <v>106.03355834679986</v>
      </c>
      <c r="H4" s="19">
        <f t="shared" si="0"/>
        <v>7972640.6999999993</v>
      </c>
      <c r="I4" s="19">
        <f t="shared" si="0"/>
        <v>6469712.2999999998</v>
      </c>
    </row>
    <row r="5" spans="1:10" ht="21" customHeight="1" x14ac:dyDescent="0.25">
      <c r="A5" s="1" t="s">
        <v>2</v>
      </c>
      <c r="B5" s="1" t="s">
        <v>3</v>
      </c>
      <c r="C5" s="56">
        <f>C6+C7+C8+C9+C10+C11</f>
        <v>170247.5</v>
      </c>
      <c r="D5" s="56">
        <f>D6+D7+D8+D9+D10+D11</f>
        <v>207277.19999999998</v>
      </c>
      <c r="E5" s="3">
        <f>E6+E7+E8+E9+E10+E11</f>
        <v>264530.69999999995</v>
      </c>
      <c r="F5" s="49">
        <f t="shared" ref="F5:F61" si="1">E5/C5*100</f>
        <v>155.38007900262849</v>
      </c>
      <c r="G5" s="49">
        <f t="shared" ref="G5:G61" si="2">E5/D5*100</f>
        <v>127.62170658422633</v>
      </c>
      <c r="H5" s="3">
        <f>H6+H7+H8+H9+H10+H11</f>
        <v>346812.99999999994</v>
      </c>
      <c r="I5" s="3">
        <f>I6+I7+I8+I9+I10+I11</f>
        <v>175303.59999999998</v>
      </c>
    </row>
    <row r="6" spans="1:10" ht="75" x14ac:dyDescent="0.25">
      <c r="A6" s="4" t="s">
        <v>4</v>
      </c>
      <c r="B6" s="4" t="s">
        <v>5</v>
      </c>
      <c r="C6" s="57">
        <v>130460.8</v>
      </c>
      <c r="D6" s="58">
        <v>153335.1</v>
      </c>
      <c r="E6" s="9">
        <v>137505.79999999999</v>
      </c>
      <c r="F6" s="49">
        <f t="shared" si="1"/>
        <v>105.40008952880864</v>
      </c>
      <c r="G6" s="49">
        <f t="shared" si="2"/>
        <v>89.676662421063398</v>
      </c>
      <c r="H6" s="24">
        <v>142667.5</v>
      </c>
      <c r="I6" s="16">
        <v>144237.79999999999</v>
      </c>
    </row>
    <row r="7" spans="1:10" x14ac:dyDescent="0.25">
      <c r="A7" s="4" t="s">
        <v>6</v>
      </c>
      <c r="B7" s="4" t="s">
        <v>7</v>
      </c>
      <c r="C7" s="57">
        <v>306</v>
      </c>
      <c r="D7" s="58">
        <v>4.3</v>
      </c>
      <c r="E7" s="9">
        <v>15.4</v>
      </c>
      <c r="F7" s="49">
        <f t="shared" si="1"/>
        <v>5.0326797385620914</v>
      </c>
      <c r="G7" s="49">
        <f t="shared" si="2"/>
        <v>358.13953488372096</v>
      </c>
      <c r="H7" s="24">
        <v>16</v>
      </c>
      <c r="I7" s="16">
        <v>293.3</v>
      </c>
    </row>
    <row r="8" spans="1:10" ht="60" x14ac:dyDescent="0.25">
      <c r="A8" s="4" t="s">
        <v>8</v>
      </c>
      <c r="B8" s="4" t="s">
        <v>9</v>
      </c>
      <c r="C8" s="57">
        <v>25366.799999999999</v>
      </c>
      <c r="D8" s="58">
        <v>29748.799999999999</v>
      </c>
      <c r="E8" s="9">
        <v>34514</v>
      </c>
      <c r="F8" s="49">
        <f t="shared" si="1"/>
        <v>136.05973161770504</v>
      </c>
      <c r="G8" s="49">
        <f t="shared" si="2"/>
        <v>116.01812510084441</v>
      </c>
      <c r="H8" s="24">
        <v>34478.300000000003</v>
      </c>
      <c r="I8" s="16">
        <v>27785</v>
      </c>
    </row>
    <row r="9" spans="1:10" ht="30" x14ac:dyDescent="0.25">
      <c r="A9" s="4" t="s">
        <v>10</v>
      </c>
      <c r="B9" s="4" t="s">
        <v>11</v>
      </c>
      <c r="C9" s="57">
        <v>3931.4</v>
      </c>
      <c r="D9" s="58">
        <v>13238.8</v>
      </c>
      <c r="E9" s="9">
        <v>0</v>
      </c>
      <c r="F9" s="49">
        <f t="shared" si="1"/>
        <v>0</v>
      </c>
      <c r="G9" s="49">
        <f t="shared" si="2"/>
        <v>0</v>
      </c>
      <c r="H9" s="24">
        <v>0</v>
      </c>
      <c r="I9" s="16">
        <v>0</v>
      </c>
    </row>
    <row r="10" spans="1:10" x14ac:dyDescent="0.25">
      <c r="A10" s="4" t="s">
        <v>12</v>
      </c>
      <c r="B10" s="4" t="s">
        <v>13</v>
      </c>
      <c r="C10" s="57">
        <v>0</v>
      </c>
      <c r="D10" s="37">
        <v>0</v>
      </c>
      <c r="E10" s="9">
        <v>80000</v>
      </c>
      <c r="F10" s="49" t="e">
        <f t="shared" si="1"/>
        <v>#DIV/0!</v>
      </c>
      <c r="G10" s="49" t="e">
        <f t="shared" si="2"/>
        <v>#DIV/0!</v>
      </c>
      <c r="H10" s="24">
        <v>158386.9</v>
      </c>
      <c r="I10" s="16">
        <v>486.5</v>
      </c>
    </row>
    <row r="11" spans="1:10" x14ac:dyDescent="0.25">
      <c r="A11" s="4" t="s">
        <v>14</v>
      </c>
      <c r="B11" s="4" t="s">
        <v>15</v>
      </c>
      <c r="C11" s="57">
        <v>10182.5</v>
      </c>
      <c r="D11" s="37">
        <v>10950.2</v>
      </c>
      <c r="E11" s="9">
        <v>12495.5</v>
      </c>
      <c r="F11" s="49">
        <f t="shared" si="1"/>
        <v>122.71544316228824</v>
      </c>
      <c r="G11" s="49">
        <f t="shared" si="2"/>
        <v>114.1120710124016</v>
      </c>
      <c r="H11" s="24">
        <v>11264.3</v>
      </c>
      <c r="I11" s="16">
        <v>2501</v>
      </c>
    </row>
    <row r="12" spans="1:10" x14ac:dyDescent="0.25">
      <c r="A12" s="1" t="s">
        <v>16</v>
      </c>
      <c r="B12" s="1" t="s">
        <v>17</v>
      </c>
      <c r="C12" s="56">
        <f>C14+C13</f>
        <v>80.5</v>
      </c>
      <c r="D12" s="56">
        <f t="shared" ref="D12:I12" si="3">D14</f>
        <v>295.61</v>
      </c>
      <c r="E12" s="3">
        <f t="shared" si="3"/>
        <v>300</v>
      </c>
      <c r="F12" s="49">
        <f t="shared" si="1"/>
        <v>372.67080745341616</v>
      </c>
      <c r="G12" s="49">
        <f t="shared" si="2"/>
        <v>101.48506478129968</v>
      </c>
      <c r="H12" s="3">
        <f t="shared" si="3"/>
        <v>300</v>
      </c>
      <c r="I12" s="3">
        <f t="shared" si="3"/>
        <v>0</v>
      </c>
    </row>
    <row r="13" spans="1:10" ht="30" x14ac:dyDescent="0.25">
      <c r="A13" s="4" t="s">
        <v>199</v>
      </c>
      <c r="B13" s="4" t="s">
        <v>200</v>
      </c>
      <c r="C13" s="57">
        <v>0</v>
      </c>
      <c r="D13" s="58">
        <v>0</v>
      </c>
      <c r="E13" s="5">
        <v>0</v>
      </c>
      <c r="F13" s="49" t="e">
        <f t="shared" si="1"/>
        <v>#DIV/0!</v>
      </c>
      <c r="G13" s="49" t="e">
        <f t="shared" si="2"/>
        <v>#DIV/0!</v>
      </c>
      <c r="H13" s="5">
        <v>0</v>
      </c>
      <c r="I13" s="5">
        <v>0</v>
      </c>
    </row>
    <row r="14" spans="1:10" x14ac:dyDescent="0.25">
      <c r="A14" s="4" t="s">
        <v>18</v>
      </c>
      <c r="B14" s="4" t="s">
        <v>19</v>
      </c>
      <c r="C14" s="57">
        <v>80.5</v>
      </c>
      <c r="D14" s="58">
        <v>295.61</v>
      </c>
      <c r="E14" s="9">
        <v>300</v>
      </c>
      <c r="F14" s="49">
        <f t="shared" si="1"/>
        <v>372.67080745341616</v>
      </c>
      <c r="G14" s="49">
        <f t="shared" si="2"/>
        <v>101.48506478129968</v>
      </c>
      <c r="H14" s="9">
        <v>300</v>
      </c>
      <c r="I14" s="9">
        <v>0</v>
      </c>
    </row>
    <row r="15" spans="1:10" ht="28.5" x14ac:dyDescent="0.25">
      <c r="A15" s="1" t="s">
        <v>20</v>
      </c>
      <c r="B15" s="1" t="s">
        <v>21</v>
      </c>
      <c r="C15" s="56">
        <f>C16+C17+C18</f>
        <v>16234.5</v>
      </c>
      <c r="D15" s="56">
        <f>D16+D17+D18</f>
        <v>18900.900000000001</v>
      </c>
      <c r="E15" s="3">
        <f t="shared" ref="E15:I15" si="4">E16+E17+E18</f>
        <v>55614.1</v>
      </c>
      <c r="F15" s="49">
        <f t="shared" si="1"/>
        <v>342.56737195478763</v>
      </c>
      <c r="G15" s="49">
        <f t="shared" si="2"/>
        <v>294.24048590278767</v>
      </c>
      <c r="H15" s="3">
        <f t="shared" si="4"/>
        <v>14896</v>
      </c>
      <c r="I15" s="3">
        <f t="shared" si="4"/>
        <v>15183</v>
      </c>
    </row>
    <row r="16" spans="1:10" x14ac:dyDescent="0.25">
      <c r="A16" s="4" t="s">
        <v>22</v>
      </c>
      <c r="B16" s="4" t="s">
        <v>23</v>
      </c>
      <c r="C16" s="57">
        <v>2545</v>
      </c>
      <c r="D16" s="37">
        <v>2656</v>
      </c>
      <c r="E16" s="9">
        <v>2606</v>
      </c>
      <c r="F16" s="49">
        <f t="shared" si="1"/>
        <v>102.39685658153242</v>
      </c>
      <c r="G16" s="49">
        <f t="shared" si="2"/>
        <v>98.117469879518069</v>
      </c>
      <c r="H16" s="24">
        <v>2658</v>
      </c>
      <c r="I16" s="16">
        <v>2711</v>
      </c>
    </row>
    <row r="17" spans="1:9" ht="60" x14ac:dyDescent="0.25">
      <c r="A17" s="4" t="s">
        <v>24</v>
      </c>
      <c r="B17" s="4" t="s">
        <v>25</v>
      </c>
      <c r="C17" s="57">
        <v>3157.3</v>
      </c>
      <c r="D17" s="37">
        <v>4804.2</v>
      </c>
      <c r="E17" s="9">
        <v>41315</v>
      </c>
      <c r="F17" s="49">
        <f t="shared" si="1"/>
        <v>1308.5547778164887</v>
      </c>
      <c r="G17" s="49">
        <f t="shared" si="2"/>
        <v>859.97668706548427</v>
      </c>
      <c r="H17" s="9">
        <v>315</v>
      </c>
      <c r="I17" s="9">
        <v>0</v>
      </c>
    </row>
    <row r="18" spans="1:9" ht="45" x14ac:dyDescent="0.25">
      <c r="A18" s="4" t="s">
        <v>26</v>
      </c>
      <c r="B18" s="4" t="s">
        <v>27</v>
      </c>
      <c r="C18" s="57">
        <v>10532.2</v>
      </c>
      <c r="D18" s="37">
        <v>11440.7</v>
      </c>
      <c r="E18" s="9">
        <v>11693.1</v>
      </c>
      <c r="F18" s="49">
        <f t="shared" si="1"/>
        <v>111.02238848483697</v>
      </c>
      <c r="G18" s="49">
        <f t="shared" si="2"/>
        <v>102.20615871406469</v>
      </c>
      <c r="H18" s="24">
        <v>11923</v>
      </c>
      <c r="I18" s="16">
        <v>12472</v>
      </c>
    </row>
    <row r="19" spans="1:9" ht="25.5" customHeight="1" x14ac:dyDescent="0.25">
      <c r="A19" s="1" t="s">
        <v>28</v>
      </c>
      <c r="B19" s="1" t="s">
        <v>29</v>
      </c>
      <c r="C19" s="56">
        <f>C21+C22+C23+C24+C20</f>
        <v>610408.1</v>
      </c>
      <c r="D19" s="56">
        <f>D21+D22+D23+D24</f>
        <v>710912</v>
      </c>
      <c r="E19" s="3">
        <f t="shared" ref="E19:I19" si="5">E21+E22+E23+E24</f>
        <v>973103.10000000009</v>
      </c>
      <c r="F19" s="49">
        <f t="shared" si="1"/>
        <v>159.4184448076623</v>
      </c>
      <c r="G19" s="49">
        <f t="shared" si="2"/>
        <v>136.88095010352902</v>
      </c>
      <c r="H19" s="3">
        <f t="shared" si="5"/>
        <v>345964.9</v>
      </c>
      <c r="I19" s="3">
        <f t="shared" si="5"/>
        <v>288137.40000000002</v>
      </c>
    </row>
    <row r="20" spans="1:9" ht="21" customHeight="1" x14ac:dyDescent="0.25">
      <c r="A20" s="4" t="s">
        <v>201</v>
      </c>
      <c r="B20" s="4" t="s">
        <v>202</v>
      </c>
      <c r="C20" s="57">
        <v>0</v>
      </c>
      <c r="D20" s="58">
        <v>0</v>
      </c>
      <c r="E20" s="5">
        <v>0</v>
      </c>
      <c r="F20" s="49" t="e">
        <f t="shared" si="1"/>
        <v>#DIV/0!</v>
      </c>
      <c r="G20" s="49" t="e">
        <f t="shared" si="2"/>
        <v>#DIV/0!</v>
      </c>
      <c r="H20" s="5">
        <v>0</v>
      </c>
      <c r="I20" s="5">
        <v>0</v>
      </c>
    </row>
    <row r="21" spans="1:9" x14ac:dyDescent="0.25">
      <c r="A21" s="4" t="s">
        <v>30</v>
      </c>
      <c r="B21" s="4" t="s">
        <v>31</v>
      </c>
      <c r="C21" s="57">
        <v>95</v>
      </c>
      <c r="D21" s="37">
        <v>527.20000000000005</v>
      </c>
      <c r="E21" s="9">
        <v>536.29999999999995</v>
      </c>
      <c r="F21" s="49">
        <f t="shared" si="1"/>
        <v>564.52631578947364</v>
      </c>
      <c r="G21" s="49">
        <f t="shared" si="2"/>
        <v>101.72610015174506</v>
      </c>
      <c r="H21" s="24">
        <v>483.7</v>
      </c>
      <c r="I21" s="16">
        <v>186.8</v>
      </c>
    </row>
    <row r="22" spans="1:9" x14ac:dyDescent="0.25">
      <c r="A22" s="4" t="s">
        <v>32</v>
      </c>
      <c r="B22" s="4" t="s">
        <v>33</v>
      </c>
      <c r="C22" s="57">
        <v>5043.8</v>
      </c>
      <c r="D22" s="37">
        <v>0</v>
      </c>
      <c r="E22" s="9">
        <v>0</v>
      </c>
      <c r="F22" s="49">
        <f t="shared" si="1"/>
        <v>0</v>
      </c>
      <c r="G22" s="49" t="e">
        <f t="shared" si="2"/>
        <v>#DIV/0!</v>
      </c>
      <c r="H22" s="24">
        <v>0</v>
      </c>
      <c r="I22" s="16">
        <v>0</v>
      </c>
    </row>
    <row r="23" spans="1:9" x14ac:dyDescent="0.25">
      <c r="A23" s="4" t="s">
        <v>34</v>
      </c>
      <c r="B23" s="4" t="s">
        <v>35</v>
      </c>
      <c r="C23" s="57">
        <v>377329.3</v>
      </c>
      <c r="D23" s="37">
        <v>471514.3</v>
      </c>
      <c r="E23" s="9">
        <v>621339.5</v>
      </c>
      <c r="F23" s="49">
        <f t="shared" si="1"/>
        <v>164.66770537034893</v>
      </c>
      <c r="G23" s="49">
        <f t="shared" si="2"/>
        <v>131.77532473564429</v>
      </c>
      <c r="H23" s="24">
        <v>112098</v>
      </c>
      <c r="I23" s="16">
        <v>83552</v>
      </c>
    </row>
    <row r="24" spans="1:9" ht="30" x14ac:dyDescent="0.25">
      <c r="A24" s="4" t="s">
        <v>36</v>
      </c>
      <c r="B24" s="4" t="s">
        <v>37</v>
      </c>
      <c r="C24" s="57">
        <v>227940</v>
      </c>
      <c r="D24" s="37">
        <v>238870.5</v>
      </c>
      <c r="E24" s="9">
        <v>351227.3</v>
      </c>
      <c r="F24" s="49">
        <f t="shared" si="1"/>
        <v>154.0876107747653</v>
      </c>
      <c r="G24" s="49">
        <f t="shared" si="2"/>
        <v>147.03669980177543</v>
      </c>
      <c r="H24" s="24">
        <v>233383.2</v>
      </c>
      <c r="I24" s="16">
        <v>204398.6</v>
      </c>
    </row>
    <row r="25" spans="1:9" ht="20.25" customHeight="1" x14ac:dyDescent="0.25">
      <c r="A25" s="1" t="s">
        <v>38</v>
      </c>
      <c r="B25" s="1" t="s">
        <v>39</v>
      </c>
      <c r="C25" s="56">
        <f>C26+C27+C28</f>
        <v>785844.4</v>
      </c>
      <c r="D25" s="56">
        <f>D26+D27+D28</f>
        <v>410486.60000000003</v>
      </c>
      <c r="E25" s="3">
        <f t="shared" ref="E25:I25" si="6">E26+E27+E28</f>
        <v>308260.59999999998</v>
      </c>
      <c r="F25" s="49">
        <f t="shared" si="1"/>
        <v>39.22667133595403</v>
      </c>
      <c r="G25" s="49">
        <f t="shared" si="2"/>
        <v>75.096385606740867</v>
      </c>
      <c r="H25" s="3">
        <f t="shared" si="6"/>
        <v>96045.9</v>
      </c>
      <c r="I25" s="3">
        <f t="shared" si="6"/>
        <v>97076.5</v>
      </c>
    </row>
    <row r="26" spans="1:9" x14ac:dyDescent="0.25">
      <c r="A26" s="4" t="s">
        <v>40</v>
      </c>
      <c r="B26" s="4" t="s">
        <v>41</v>
      </c>
      <c r="C26" s="59">
        <v>3064.8</v>
      </c>
      <c r="D26" s="37">
        <v>2989.5</v>
      </c>
      <c r="E26" s="9">
        <v>2250</v>
      </c>
      <c r="F26" s="49">
        <f t="shared" si="1"/>
        <v>73.414252153484725</v>
      </c>
      <c r="G26" s="49">
        <f t="shared" si="2"/>
        <v>75.263421976919219</v>
      </c>
      <c r="H26" s="24">
        <v>2200</v>
      </c>
      <c r="I26" s="16">
        <v>0</v>
      </c>
    </row>
    <row r="27" spans="1:9" x14ac:dyDescent="0.25">
      <c r="A27" s="4" t="s">
        <v>42</v>
      </c>
      <c r="B27" s="4" t="s">
        <v>43</v>
      </c>
      <c r="C27" s="57">
        <v>21040.799999999999</v>
      </c>
      <c r="D27" s="37">
        <v>2301.1999999999998</v>
      </c>
      <c r="E27" s="9">
        <v>6914.8</v>
      </c>
      <c r="F27" s="49">
        <f t="shared" si="1"/>
        <v>32.863769438424399</v>
      </c>
      <c r="G27" s="49">
        <f t="shared" si="2"/>
        <v>300.4867025899531</v>
      </c>
      <c r="H27" s="24">
        <v>503</v>
      </c>
      <c r="I27" s="16">
        <v>0</v>
      </c>
    </row>
    <row r="28" spans="1:9" x14ac:dyDescent="0.25">
      <c r="A28" s="4" t="s">
        <v>44</v>
      </c>
      <c r="B28" s="4" t="s">
        <v>45</v>
      </c>
      <c r="C28" s="57">
        <v>761738.8</v>
      </c>
      <c r="D28" s="37">
        <v>405195.9</v>
      </c>
      <c r="E28" s="9">
        <v>299095.8</v>
      </c>
      <c r="F28" s="49">
        <f t="shared" si="1"/>
        <v>39.264876621750126</v>
      </c>
      <c r="G28" s="49">
        <f t="shared" si="2"/>
        <v>73.815110172635016</v>
      </c>
      <c r="H28" s="24">
        <v>93342.9</v>
      </c>
      <c r="I28" s="16">
        <v>97076.5</v>
      </c>
    </row>
    <row r="29" spans="1:9" ht="19.5" customHeight="1" x14ac:dyDescent="0.25">
      <c r="A29" s="1" t="s">
        <v>46</v>
      </c>
      <c r="B29" s="1" t="s">
        <v>47</v>
      </c>
      <c r="C29" s="56">
        <f>C30+C31</f>
        <v>857</v>
      </c>
      <c r="D29" s="56">
        <f>D30+D31</f>
        <v>2518</v>
      </c>
      <c r="E29" s="3">
        <f t="shared" ref="E29:I29" si="7">E30+E31</f>
        <v>1549</v>
      </c>
      <c r="F29" s="49">
        <f t="shared" si="1"/>
        <v>180.7467911318553</v>
      </c>
      <c r="G29" s="49">
        <f t="shared" si="2"/>
        <v>61.517077045274029</v>
      </c>
      <c r="H29" s="3">
        <f t="shared" si="7"/>
        <v>945</v>
      </c>
      <c r="I29" s="3">
        <f t="shared" si="7"/>
        <v>980</v>
      </c>
    </row>
    <row r="30" spans="1:9" ht="30" x14ac:dyDescent="0.25">
      <c r="A30" s="4" t="s">
        <v>48</v>
      </c>
      <c r="B30" s="4" t="s">
        <v>49</v>
      </c>
      <c r="C30" s="58">
        <v>0</v>
      </c>
      <c r="D30" s="37">
        <v>1650</v>
      </c>
      <c r="E30" s="9">
        <v>0</v>
      </c>
      <c r="F30" s="49" t="e">
        <f t="shared" si="1"/>
        <v>#DIV/0!</v>
      </c>
      <c r="G30" s="49">
        <f t="shared" si="2"/>
        <v>0</v>
      </c>
      <c r="H30" s="24">
        <v>0</v>
      </c>
      <c r="I30" s="16">
        <v>0</v>
      </c>
    </row>
    <row r="31" spans="1:9" ht="30" x14ac:dyDescent="0.25">
      <c r="A31" s="4" t="s">
        <v>50</v>
      </c>
      <c r="B31" s="4" t="s">
        <v>51</v>
      </c>
      <c r="C31" s="58">
        <v>857</v>
      </c>
      <c r="D31" s="37">
        <v>868</v>
      </c>
      <c r="E31" s="9">
        <v>1549</v>
      </c>
      <c r="F31" s="49">
        <f t="shared" si="1"/>
        <v>180.7467911318553</v>
      </c>
      <c r="G31" s="49">
        <f t="shared" si="2"/>
        <v>178.45622119815667</v>
      </c>
      <c r="H31" s="24">
        <v>945</v>
      </c>
      <c r="I31" s="16">
        <v>980</v>
      </c>
    </row>
    <row r="32" spans="1:9" ht="18" customHeight="1" x14ac:dyDescent="0.25">
      <c r="A32" s="1" t="s">
        <v>52</v>
      </c>
      <c r="B32" s="1" t="s">
        <v>53</v>
      </c>
      <c r="C32" s="56">
        <f>C33+C34+C35+C36+C37</f>
        <v>3995770.8999999994</v>
      </c>
      <c r="D32" s="56">
        <f>D33+D34+D35+D36+D37</f>
        <v>4563107.4000000004</v>
      </c>
      <c r="E32" s="3">
        <f t="shared" ref="E32:I32" si="8">E33+E34+E35+E36+E37</f>
        <v>4663641.6000000006</v>
      </c>
      <c r="F32" s="49">
        <f t="shared" si="1"/>
        <v>116.71443925876734</v>
      </c>
      <c r="G32" s="49">
        <f t="shared" si="2"/>
        <v>102.20319600630046</v>
      </c>
      <c r="H32" s="3">
        <f t="shared" si="8"/>
        <v>5295406.8999999994</v>
      </c>
      <c r="I32" s="3">
        <f t="shared" si="8"/>
        <v>4178534.5000000005</v>
      </c>
    </row>
    <row r="33" spans="1:9" x14ac:dyDescent="0.25">
      <c r="A33" s="4" t="s">
        <v>54</v>
      </c>
      <c r="B33" s="4" t="s">
        <v>55</v>
      </c>
      <c r="C33" s="57">
        <v>1179770.6000000001</v>
      </c>
      <c r="D33" s="37">
        <v>1135774.3999999999</v>
      </c>
      <c r="E33" s="9">
        <v>1208707.6000000001</v>
      </c>
      <c r="F33" s="49">
        <f t="shared" si="1"/>
        <v>102.45276496973226</v>
      </c>
      <c r="G33" s="49">
        <f t="shared" si="2"/>
        <v>106.42145130230089</v>
      </c>
      <c r="H33" s="24">
        <v>1617268.2</v>
      </c>
      <c r="I33" s="16">
        <v>1111032.3</v>
      </c>
    </row>
    <row r="34" spans="1:9" x14ac:dyDescent="0.25">
      <c r="A34" s="4" t="s">
        <v>56</v>
      </c>
      <c r="B34" s="4" t="s">
        <v>57</v>
      </c>
      <c r="C34" s="57">
        <v>2422974.7999999998</v>
      </c>
      <c r="D34" s="37">
        <v>3016167.2</v>
      </c>
      <c r="E34" s="9">
        <v>3016739.6</v>
      </c>
      <c r="F34" s="49">
        <f t="shared" si="1"/>
        <v>124.50561186191456</v>
      </c>
      <c r="G34" s="49">
        <f t="shared" si="2"/>
        <v>100.01897772775992</v>
      </c>
      <c r="H34" s="24">
        <v>3231038.9</v>
      </c>
      <c r="I34" s="16">
        <v>2643603.1</v>
      </c>
    </row>
    <row r="35" spans="1:9" x14ac:dyDescent="0.25">
      <c r="A35" s="4" t="s">
        <v>58</v>
      </c>
      <c r="B35" s="4" t="s">
        <v>59</v>
      </c>
      <c r="C35" s="57">
        <v>268589.90000000002</v>
      </c>
      <c r="D35" s="37">
        <v>279679.5</v>
      </c>
      <c r="E35" s="9">
        <v>283717.40000000002</v>
      </c>
      <c r="F35" s="49">
        <f t="shared" si="1"/>
        <v>105.63219242421253</v>
      </c>
      <c r="G35" s="49">
        <f t="shared" si="2"/>
        <v>101.44375973212196</v>
      </c>
      <c r="H35" s="24">
        <v>294597.8</v>
      </c>
      <c r="I35" s="16">
        <v>298366.59999999998</v>
      </c>
    </row>
    <row r="36" spans="1:9" x14ac:dyDescent="0.25">
      <c r="A36" s="4" t="s">
        <v>60</v>
      </c>
      <c r="B36" s="4" t="s">
        <v>61</v>
      </c>
      <c r="C36" s="57">
        <v>20162.3</v>
      </c>
      <c r="D36" s="37">
        <v>3037.9</v>
      </c>
      <c r="E36" s="9">
        <v>6982.4</v>
      </c>
      <c r="F36" s="49">
        <f t="shared" si="1"/>
        <v>34.630969681038373</v>
      </c>
      <c r="G36" s="49">
        <f t="shared" si="2"/>
        <v>229.84298364001447</v>
      </c>
      <c r="H36" s="24">
        <v>7189.6</v>
      </c>
      <c r="I36" s="16">
        <v>2610.1999999999998</v>
      </c>
    </row>
    <row r="37" spans="1:9" x14ac:dyDescent="0.25">
      <c r="A37" s="4" t="s">
        <v>62</v>
      </c>
      <c r="B37" s="4" t="s">
        <v>63</v>
      </c>
      <c r="C37" s="57">
        <v>104273.3</v>
      </c>
      <c r="D37" s="37">
        <v>128448.4</v>
      </c>
      <c r="E37" s="9">
        <v>147494.6</v>
      </c>
      <c r="F37" s="49">
        <f t="shared" si="1"/>
        <v>141.45001644716336</v>
      </c>
      <c r="G37" s="49">
        <f t="shared" si="2"/>
        <v>114.82789976364052</v>
      </c>
      <c r="H37" s="24">
        <f>144874.9+437.5</f>
        <v>145312.4</v>
      </c>
      <c r="I37" s="16">
        <v>122922.3</v>
      </c>
    </row>
    <row r="38" spans="1:9" ht="21.75" customHeight="1" x14ac:dyDescent="0.25">
      <c r="A38" s="1" t="s">
        <v>64</v>
      </c>
      <c r="B38" s="1" t="s">
        <v>65</v>
      </c>
      <c r="C38" s="56">
        <f>C39+C40</f>
        <v>424874.69999999995</v>
      </c>
      <c r="D38" s="56">
        <f>D39+D40</f>
        <v>390176.80000000005</v>
      </c>
      <c r="E38" s="3">
        <f t="shared" ref="E38:I38" si="9">E39+E40</f>
        <v>402169.3</v>
      </c>
      <c r="F38" s="49">
        <f t="shared" si="1"/>
        <v>94.655977397571576</v>
      </c>
      <c r="G38" s="49">
        <f t="shared" si="2"/>
        <v>103.0736066316603</v>
      </c>
      <c r="H38" s="3">
        <f t="shared" si="9"/>
        <v>373903.19999999995</v>
      </c>
      <c r="I38" s="3">
        <f t="shared" si="9"/>
        <v>319603.3</v>
      </c>
    </row>
    <row r="39" spans="1:9" x14ac:dyDescent="0.25">
      <c r="A39" s="4" t="s">
        <v>66</v>
      </c>
      <c r="B39" s="4" t="s">
        <v>67</v>
      </c>
      <c r="C39" s="57">
        <v>392989.6</v>
      </c>
      <c r="D39" s="37">
        <v>363835.9</v>
      </c>
      <c r="E39" s="5">
        <v>374787.7</v>
      </c>
      <c r="F39" s="49">
        <f t="shared" si="1"/>
        <v>95.368350714624512</v>
      </c>
      <c r="G39" s="49">
        <f t="shared" si="2"/>
        <v>103.01009328656133</v>
      </c>
      <c r="H39" s="5">
        <v>348242.6</v>
      </c>
      <c r="I39" s="5">
        <v>294052.7</v>
      </c>
    </row>
    <row r="40" spans="1:9" ht="30" x14ac:dyDescent="0.25">
      <c r="A40" s="4" t="s">
        <v>68</v>
      </c>
      <c r="B40" s="4" t="s">
        <v>69</v>
      </c>
      <c r="C40" s="57">
        <v>31885.1</v>
      </c>
      <c r="D40" s="37">
        <v>26340.9</v>
      </c>
      <c r="E40" s="5">
        <v>27381.599999999999</v>
      </c>
      <c r="F40" s="49">
        <f t="shared" si="1"/>
        <v>85.875847966605093</v>
      </c>
      <c r="G40" s="49">
        <f t="shared" si="2"/>
        <v>103.95089006070405</v>
      </c>
      <c r="H40" s="5">
        <v>25660.6</v>
      </c>
      <c r="I40" s="5">
        <v>25550.6</v>
      </c>
    </row>
    <row r="41" spans="1:9" ht="23.25" customHeight="1" x14ac:dyDescent="0.25">
      <c r="A41" s="1" t="s">
        <v>70</v>
      </c>
      <c r="B41" s="1" t="s">
        <v>71</v>
      </c>
      <c r="C41" s="56">
        <f>C42+C43+C44</f>
        <v>24610.400000000001</v>
      </c>
      <c r="D41" s="56">
        <f>D42+D43+D44</f>
        <v>5976.9</v>
      </c>
      <c r="E41" s="3">
        <f t="shared" ref="E41:I41" si="10">E42+E43+E44</f>
        <v>11808.7</v>
      </c>
      <c r="F41" s="49">
        <f t="shared" si="1"/>
        <v>47.982560218444235</v>
      </c>
      <c r="G41" s="49">
        <f t="shared" si="2"/>
        <v>197.57232009904803</v>
      </c>
      <c r="H41" s="3">
        <f t="shared" si="10"/>
        <v>5519.3</v>
      </c>
      <c r="I41" s="3">
        <f t="shared" si="10"/>
        <v>0</v>
      </c>
    </row>
    <row r="42" spans="1:9" x14ac:dyDescent="0.25">
      <c r="A42" s="4" t="s">
        <v>72</v>
      </c>
      <c r="B42" s="4" t="s">
        <v>73</v>
      </c>
      <c r="C42" s="57">
        <v>3940.6</v>
      </c>
      <c r="D42" s="37">
        <v>4026.9</v>
      </c>
      <c r="E42" s="5">
        <v>5455.3</v>
      </c>
      <c r="F42" s="49">
        <f t="shared" si="1"/>
        <v>138.43830888697153</v>
      </c>
      <c r="G42" s="49">
        <f t="shared" si="2"/>
        <v>135.47145446869803</v>
      </c>
      <c r="H42" s="5">
        <v>2369.3000000000002</v>
      </c>
      <c r="I42" s="5">
        <v>0</v>
      </c>
    </row>
    <row r="43" spans="1:9" x14ac:dyDescent="0.25">
      <c r="A43" s="4" t="s">
        <v>74</v>
      </c>
      <c r="B43" s="4" t="s">
        <v>75</v>
      </c>
      <c r="C43" s="57">
        <v>236</v>
      </c>
      <c r="D43" s="37">
        <v>0</v>
      </c>
      <c r="E43" s="5">
        <v>3203.6</v>
      </c>
      <c r="F43" s="49">
        <f t="shared" si="1"/>
        <v>1357.457627118644</v>
      </c>
      <c r="G43" s="49" t="e">
        <f t="shared" si="2"/>
        <v>#DIV/0!</v>
      </c>
      <c r="H43" s="5">
        <v>0</v>
      </c>
      <c r="I43" s="5">
        <v>0</v>
      </c>
    </row>
    <row r="44" spans="1:9" ht="30" x14ac:dyDescent="0.25">
      <c r="A44" s="4" t="s">
        <v>76</v>
      </c>
      <c r="B44" s="4" t="s">
        <v>77</v>
      </c>
      <c r="C44" s="57">
        <v>20433.8</v>
      </c>
      <c r="D44" s="37">
        <v>1950</v>
      </c>
      <c r="E44" s="5">
        <v>3149.8</v>
      </c>
      <c r="F44" s="49">
        <f t="shared" si="1"/>
        <v>15.41465610899588</v>
      </c>
      <c r="G44" s="49">
        <f t="shared" si="2"/>
        <v>161.52820512820514</v>
      </c>
      <c r="H44" s="5">
        <v>3150</v>
      </c>
      <c r="I44" s="5">
        <v>0</v>
      </c>
    </row>
    <row r="45" spans="1:9" ht="24" customHeight="1" x14ac:dyDescent="0.25">
      <c r="A45" s="1" t="s">
        <v>78</v>
      </c>
      <c r="B45" s="1" t="s">
        <v>79</v>
      </c>
      <c r="C45" s="56">
        <f>C46+C47+C48+C49+C50</f>
        <v>1017527.1</v>
      </c>
      <c r="D45" s="56">
        <f>D46+D47+D48+D49+D50</f>
        <v>1011937.7</v>
      </c>
      <c r="E45" s="3">
        <f t="shared" ref="E45:I45" si="11">E46+E47+E48+E49+E50</f>
        <v>1120719</v>
      </c>
      <c r="F45" s="49">
        <f t="shared" si="1"/>
        <v>110.14143996754484</v>
      </c>
      <c r="G45" s="49">
        <f t="shared" si="2"/>
        <v>110.74980208761865</v>
      </c>
      <c r="H45" s="3">
        <f t="shared" si="11"/>
        <v>1168849.3</v>
      </c>
      <c r="I45" s="3">
        <f t="shared" si="11"/>
        <v>1152496.9000000001</v>
      </c>
    </row>
    <row r="46" spans="1:9" x14ac:dyDescent="0.25">
      <c r="A46" s="4" t="s">
        <v>80</v>
      </c>
      <c r="B46" s="4" t="s">
        <v>81</v>
      </c>
      <c r="C46" s="57">
        <v>7297.5</v>
      </c>
      <c r="D46" s="37">
        <v>10942</v>
      </c>
      <c r="E46" s="5">
        <v>11020</v>
      </c>
      <c r="F46" s="49">
        <f t="shared" si="1"/>
        <v>151.01062007536828</v>
      </c>
      <c r="G46" s="49">
        <f t="shared" si="2"/>
        <v>100.71284957046245</v>
      </c>
      <c r="H46" s="5">
        <v>11575.1</v>
      </c>
      <c r="I46" s="5">
        <v>12200</v>
      </c>
    </row>
    <row r="47" spans="1:9" x14ac:dyDescent="0.25">
      <c r="A47" s="4" t="s">
        <v>82</v>
      </c>
      <c r="B47" s="4" t="s">
        <v>83</v>
      </c>
      <c r="C47" s="57">
        <v>78820.5</v>
      </c>
      <c r="D47" s="37">
        <v>69605.600000000006</v>
      </c>
      <c r="E47" s="5">
        <v>71806.100000000006</v>
      </c>
      <c r="F47" s="49">
        <f t="shared" si="1"/>
        <v>91.10079230657</v>
      </c>
      <c r="G47" s="49">
        <f t="shared" si="2"/>
        <v>103.16138356683946</v>
      </c>
      <c r="H47" s="5">
        <v>70918</v>
      </c>
      <c r="I47" s="5">
        <v>74533</v>
      </c>
    </row>
    <row r="48" spans="1:9" x14ac:dyDescent="0.25">
      <c r="A48" s="4" t="s">
        <v>84</v>
      </c>
      <c r="B48" s="4" t="s">
        <v>85</v>
      </c>
      <c r="C48" s="57">
        <v>610793.5</v>
      </c>
      <c r="D48" s="37">
        <v>620735.19999999995</v>
      </c>
      <c r="E48" s="5">
        <v>669427.1</v>
      </c>
      <c r="F48" s="49">
        <f t="shared" si="1"/>
        <v>109.59957825353412</v>
      </c>
      <c r="G48" s="49">
        <f t="shared" si="2"/>
        <v>107.84423051890725</v>
      </c>
      <c r="H48" s="5">
        <v>696968.6</v>
      </c>
      <c r="I48" s="5">
        <v>715937.1</v>
      </c>
    </row>
    <row r="49" spans="1:9" x14ac:dyDescent="0.25">
      <c r="A49" s="4" t="s">
        <v>86</v>
      </c>
      <c r="B49" s="4" t="s">
        <v>87</v>
      </c>
      <c r="C49" s="57">
        <v>287375.7</v>
      </c>
      <c r="D49" s="37">
        <v>263917.09999999998</v>
      </c>
      <c r="E49" s="5">
        <v>338404.5</v>
      </c>
      <c r="F49" s="49">
        <f t="shared" si="1"/>
        <v>117.75682495075262</v>
      </c>
      <c r="G49" s="49">
        <f t="shared" si="2"/>
        <v>128.22378693915627</v>
      </c>
      <c r="H49" s="5">
        <v>358281.3</v>
      </c>
      <c r="I49" s="5">
        <v>318196.5</v>
      </c>
    </row>
    <row r="50" spans="1:9" ht="30" x14ac:dyDescent="0.25">
      <c r="A50" s="4" t="s">
        <v>88</v>
      </c>
      <c r="B50" s="4" t="s">
        <v>89</v>
      </c>
      <c r="C50" s="57">
        <v>33239.9</v>
      </c>
      <c r="D50" s="37">
        <v>46737.8</v>
      </c>
      <c r="E50" s="5">
        <v>30061.3</v>
      </c>
      <c r="F50" s="49">
        <f t="shared" si="1"/>
        <v>90.437396021046993</v>
      </c>
      <c r="G50" s="49">
        <f t="shared" si="2"/>
        <v>64.319030848692066</v>
      </c>
      <c r="H50" s="5">
        <v>31106.3</v>
      </c>
      <c r="I50" s="5">
        <v>31630.3</v>
      </c>
    </row>
    <row r="51" spans="1:9" ht="21.75" customHeight="1" x14ac:dyDescent="0.25">
      <c r="A51" s="1" t="s">
        <v>90</v>
      </c>
      <c r="B51" s="22" t="s">
        <v>91</v>
      </c>
      <c r="C51" s="56">
        <f>C52+C53+C54</f>
        <v>150678.39999999997</v>
      </c>
      <c r="D51" s="56">
        <f>D52+D53+D54</f>
        <v>166497.69999999998</v>
      </c>
      <c r="E51" s="3">
        <f t="shared" ref="E51:I51" si="12">E52+E53+E54</f>
        <v>148879.9</v>
      </c>
      <c r="F51" s="49">
        <f t="shared" si="1"/>
        <v>98.806398262790168</v>
      </c>
      <c r="G51" s="49">
        <f t="shared" si="2"/>
        <v>89.418592569146611</v>
      </c>
      <c r="H51" s="3">
        <f t="shared" si="12"/>
        <v>145920.5</v>
      </c>
      <c r="I51" s="3">
        <f t="shared" si="12"/>
        <v>100089.8</v>
      </c>
    </row>
    <row r="52" spans="1:9" x14ac:dyDescent="0.25">
      <c r="A52" s="4" t="s">
        <v>92</v>
      </c>
      <c r="B52" s="23" t="s">
        <v>110</v>
      </c>
      <c r="C52" s="57">
        <v>583.79999999999995</v>
      </c>
      <c r="D52" s="37">
        <v>0</v>
      </c>
      <c r="E52" s="9">
        <v>118099.3</v>
      </c>
      <c r="F52" s="49">
        <f t="shared" si="1"/>
        <v>20229.410757108602</v>
      </c>
      <c r="G52" s="49" t="e">
        <f t="shared" si="2"/>
        <v>#DIV/0!</v>
      </c>
      <c r="H52" s="9">
        <v>119699.6</v>
      </c>
      <c r="I52" s="9">
        <v>75483.8</v>
      </c>
    </row>
    <row r="53" spans="1:9" x14ac:dyDescent="0.25">
      <c r="A53" s="4" t="s">
        <v>214</v>
      </c>
      <c r="B53" s="4" t="s">
        <v>93</v>
      </c>
      <c r="C53" s="57">
        <v>141079.79999999999</v>
      </c>
      <c r="D53" s="37">
        <v>160534.39999999999</v>
      </c>
      <c r="E53" s="5">
        <v>21908.2</v>
      </c>
      <c r="F53" s="49">
        <f t="shared" si="1"/>
        <v>15.528941776214596</v>
      </c>
      <c r="G53" s="49">
        <f t="shared" si="2"/>
        <v>13.647043873462636</v>
      </c>
      <c r="H53" s="5">
        <v>22585.9</v>
      </c>
      <c r="I53" s="5">
        <v>20826</v>
      </c>
    </row>
    <row r="54" spans="1:9" ht="30" x14ac:dyDescent="0.25">
      <c r="A54" s="4" t="s">
        <v>94</v>
      </c>
      <c r="B54" s="4" t="s">
        <v>95</v>
      </c>
      <c r="C54" s="57">
        <v>9014.7999999999993</v>
      </c>
      <c r="D54" s="37">
        <v>5963.3</v>
      </c>
      <c r="E54" s="5">
        <v>8872.4</v>
      </c>
      <c r="F54" s="49">
        <f t="shared" si="1"/>
        <v>98.420375382704009</v>
      </c>
      <c r="G54" s="49">
        <f t="shared" si="2"/>
        <v>148.7833917461808</v>
      </c>
      <c r="H54" s="5">
        <v>3635</v>
      </c>
      <c r="I54" s="5">
        <v>3780</v>
      </c>
    </row>
    <row r="55" spans="1:9" ht="22.5" customHeight="1" x14ac:dyDescent="0.25">
      <c r="A55" s="1" t="s">
        <v>96</v>
      </c>
      <c r="B55" s="22" t="s">
        <v>97</v>
      </c>
      <c r="C55" s="56">
        <f>C56+C57</f>
        <v>4048.3</v>
      </c>
      <c r="D55" s="56">
        <f>D56+D57</f>
        <v>3543.7</v>
      </c>
      <c r="E55" s="3">
        <f t="shared" ref="E55:I55" si="13">E56+E57</f>
        <v>3040.2</v>
      </c>
      <c r="F55" s="49">
        <f t="shared" si="1"/>
        <v>75.098189363436489</v>
      </c>
      <c r="G55" s="49">
        <f t="shared" si="2"/>
        <v>85.791686655190901</v>
      </c>
      <c r="H55" s="3">
        <f t="shared" si="13"/>
        <v>2815</v>
      </c>
      <c r="I55" s="3">
        <f t="shared" si="13"/>
        <v>0</v>
      </c>
    </row>
    <row r="56" spans="1:9" x14ac:dyDescent="0.25">
      <c r="A56" s="4" t="s">
        <v>98</v>
      </c>
      <c r="B56" s="4" t="s">
        <v>99</v>
      </c>
      <c r="C56" s="57">
        <v>3000</v>
      </c>
      <c r="D56" s="37">
        <v>2880.7</v>
      </c>
      <c r="E56" s="5">
        <v>2125.1999999999998</v>
      </c>
      <c r="F56" s="49">
        <f t="shared" si="1"/>
        <v>70.839999999999989</v>
      </c>
      <c r="G56" s="49">
        <f t="shared" si="2"/>
        <v>73.773735550387059</v>
      </c>
      <c r="H56" s="5">
        <v>1900</v>
      </c>
      <c r="I56" s="5">
        <v>0</v>
      </c>
    </row>
    <row r="57" spans="1:9" ht="30" x14ac:dyDescent="0.25">
      <c r="A57" s="4" t="s">
        <v>100</v>
      </c>
      <c r="B57" s="4" t="s">
        <v>101</v>
      </c>
      <c r="C57" s="57">
        <v>1048.3</v>
      </c>
      <c r="D57" s="37">
        <v>663</v>
      </c>
      <c r="E57" s="9">
        <v>915</v>
      </c>
      <c r="F57" s="49">
        <f t="shared" si="1"/>
        <v>87.284174377563687</v>
      </c>
      <c r="G57" s="49">
        <f t="shared" si="2"/>
        <v>138.00904977375566</v>
      </c>
      <c r="H57" s="9">
        <v>915</v>
      </c>
      <c r="I57" s="9">
        <v>0</v>
      </c>
    </row>
    <row r="58" spans="1:9" ht="28.5" x14ac:dyDescent="0.25">
      <c r="A58" s="1" t="s">
        <v>102</v>
      </c>
      <c r="B58" s="22" t="s">
        <v>103</v>
      </c>
      <c r="C58" s="56">
        <f t="shared" ref="C58:I58" si="14">C59</f>
        <v>0</v>
      </c>
      <c r="D58" s="56">
        <f t="shared" si="14"/>
        <v>0</v>
      </c>
      <c r="E58" s="3">
        <f t="shared" si="14"/>
        <v>2000</v>
      </c>
      <c r="F58" s="49" t="e">
        <f t="shared" si="1"/>
        <v>#DIV/0!</v>
      </c>
      <c r="G58" s="49" t="e">
        <f t="shared" si="2"/>
        <v>#DIV/0!</v>
      </c>
      <c r="H58" s="3">
        <f t="shared" si="14"/>
        <v>2000</v>
      </c>
      <c r="I58" s="3">
        <f t="shared" si="14"/>
        <v>2000</v>
      </c>
    </row>
    <row r="59" spans="1:9" ht="30" x14ac:dyDescent="0.25">
      <c r="A59" s="4" t="s">
        <v>104</v>
      </c>
      <c r="B59" s="4" t="s">
        <v>105</v>
      </c>
      <c r="C59" s="58">
        <v>0</v>
      </c>
      <c r="D59" s="58">
        <v>0</v>
      </c>
      <c r="E59" s="9">
        <v>2000</v>
      </c>
      <c r="F59" s="49" t="e">
        <f t="shared" si="1"/>
        <v>#DIV/0!</v>
      </c>
      <c r="G59" s="49" t="e">
        <f t="shared" si="2"/>
        <v>#DIV/0!</v>
      </c>
      <c r="H59" s="24">
        <v>2000</v>
      </c>
      <c r="I59" s="24">
        <v>2000</v>
      </c>
    </row>
    <row r="60" spans="1:9" ht="42.75" x14ac:dyDescent="0.25">
      <c r="A60" s="1" t="s">
        <v>106</v>
      </c>
      <c r="B60" s="22" t="s">
        <v>107</v>
      </c>
      <c r="C60" s="56">
        <f>C61</f>
        <v>386311.8</v>
      </c>
      <c r="D60" s="56">
        <f>D61</f>
        <v>213669.8</v>
      </c>
      <c r="E60" s="3">
        <f t="shared" ref="E60:I60" si="15">E61</f>
        <v>214587.9</v>
      </c>
      <c r="F60" s="49">
        <f t="shared" si="1"/>
        <v>55.54785020804438</v>
      </c>
      <c r="G60" s="49">
        <f t="shared" si="2"/>
        <v>100.42968168641522</v>
      </c>
      <c r="H60" s="3">
        <f t="shared" si="15"/>
        <v>173261.7</v>
      </c>
      <c r="I60" s="3">
        <f t="shared" si="15"/>
        <v>140307.29999999999</v>
      </c>
    </row>
    <row r="61" spans="1:9" ht="45" x14ac:dyDescent="0.25">
      <c r="A61" s="4" t="s">
        <v>108</v>
      </c>
      <c r="B61" s="4" t="s">
        <v>109</v>
      </c>
      <c r="C61" s="57">
        <v>386311.8</v>
      </c>
      <c r="D61" s="58">
        <v>213669.8</v>
      </c>
      <c r="E61" s="5">
        <v>214587.9</v>
      </c>
      <c r="F61" s="49">
        <f t="shared" si="1"/>
        <v>55.54785020804438</v>
      </c>
      <c r="G61" s="49">
        <f t="shared" si="2"/>
        <v>100.42968168641522</v>
      </c>
      <c r="H61" s="5">
        <v>173261.7</v>
      </c>
      <c r="I61" s="5">
        <v>140307.29999999999</v>
      </c>
    </row>
  </sheetData>
  <mergeCells count="2">
    <mergeCell ref="A2:H2"/>
    <mergeCell ref="A1:J1"/>
  </mergeCells>
  <pageMargins left="0.17" right="0.17" top="0.23" bottom="0.24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F9" sqref="F9"/>
    </sheetView>
  </sheetViews>
  <sheetFormatPr defaultRowHeight="15" x14ac:dyDescent="0.25"/>
  <cols>
    <col min="1" max="1" width="24.140625" style="12" customWidth="1"/>
    <col min="2" max="2" width="31.5703125" style="12" customWidth="1"/>
    <col min="3" max="3" width="36.7109375" style="12" customWidth="1"/>
    <col min="4" max="4" width="17.42578125" style="12" customWidth="1"/>
    <col min="5" max="5" width="18" style="12" customWidth="1"/>
    <col min="6" max="6" width="17.5703125" style="12" customWidth="1"/>
    <col min="7" max="7" width="12.7109375" style="12" customWidth="1"/>
    <col min="8" max="8" width="13.7109375" style="12" customWidth="1"/>
    <col min="9" max="16384" width="9.140625" style="12"/>
  </cols>
  <sheetData>
    <row r="1" spans="1:8" ht="15" customHeight="1" x14ac:dyDescent="0.25">
      <c r="A1" s="48" t="s">
        <v>196</v>
      </c>
      <c r="B1" s="48"/>
      <c r="C1" s="48"/>
      <c r="D1" s="48"/>
      <c r="E1" s="48"/>
      <c r="F1" s="48"/>
      <c r="G1" s="48"/>
      <c r="H1" s="48"/>
    </row>
    <row r="2" spans="1:8" ht="15" customHeight="1" x14ac:dyDescent="0.25">
      <c r="A2" s="48"/>
      <c r="B2" s="48"/>
      <c r="C2" s="48"/>
      <c r="D2" s="48"/>
      <c r="E2" s="48"/>
      <c r="F2" s="48"/>
      <c r="G2" s="48"/>
      <c r="H2" s="48"/>
    </row>
    <row r="3" spans="1:8" ht="15" customHeight="1" x14ac:dyDescent="0.25">
      <c r="A3" s="32"/>
      <c r="B3" s="32"/>
      <c r="C3" s="32"/>
      <c r="D3" s="32"/>
      <c r="E3" s="32"/>
      <c r="F3" s="32"/>
      <c r="G3" s="32"/>
      <c r="H3" s="32"/>
    </row>
    <row r="4" spans="1:8" x14ac:dyDescent="0.25">
      <c r="A4" s="43"/>
      <c r="B4" s="43"/>
      <c r="C4" s="43"/>
      <c r="D4" s="44"/>
      <c r="E4" s="44"/>
      <c r="F4" s="44"/>
      <c r="G4" s="26"/>
      <c r="H4" s="27" t="s">
        <v>195</v>
      </c>
    </row>
    <row r="5" spans="1:8" ht="71.25" x14ac:dyDescent="0.25">
      <c r="A5" s="2" t="s">
        <v>111</v>
      </c>
      <c r="B5" s="2" t="s">
        <v>166</v>
      </c>
      <c r="C5" s="2" t="s">
        <v>167</v>
      </c>
      <c r="D5" s="36" t="s">
        <v>209</v>
      </c>
      <c r="E5" s="28" t="s">
        <v>210</v>
      </c>
      <c r="F5" s="2" t="s">
        <v>193</v>
      </c>
      <c r="G5" s="28" t="s">
        <v>194</v>
      </c>
      <c r="H5" s="28" t="s">
        <v>211</v>
      </c>
    </row>
    <row r="6" spans="1:8" ht="26.25" customHeight="1" x14ac:dyDescent="0.25">
      <c r="A6" s="45" t="s">
        <v>188</v>
      </c>
      <c r="B6" s="46"/>
      <c r="C6" s="47"/>
      <c r="D6" s="60">
        <f>D7+D10+D13</f>
        <v>-54487.5</v>
      </c>
      <c r="E6" s="29">
        <f>E7+E10+E13</f>
        <v>-119889.80000000075</v>
      </c>
      <c r="F6" s="29">
        <f t="shared" ref="F6:H6" si="0">F7+F10+F13</f>
        <v>210000</v>
      </c>
      <c r="G6" s="29">
        <f t="shared" si="0"/>
        <v>0</v>
      </c>
      <c r="H6" s="29">
        <f t="shared" si="0"/>
        <v>0</v>
      </c>
    </row>
    <row r="7" spans="1:8" ht="28.5" x14ac:dyDescent="0.25">
      <c r="A7" s="2" t="s">
        <v>168</v>
      </c>
      <c r="B7" s="2">
        <v>861</v>
      </c>
      <c r="C7" s="2" t="s">
        <v>169</v>
      </c>
      <c r="D7" s="59">
        <f>D8+D9</f>
        <v>0</v>
      </c>
      <c r="E7" s="25">
        <f>E8+E9</f>
        <v>0</v>
      </c>
      <c r="F7" s="25">
        <f t="shared" ref="F7:H7" si="1">F8+F9</f>
        <v>0</v>
      </c>
      <c r="G7" s="25">
        <f t="shared" si="1"/>
        <v>0</v>
      </c>
      <c r="H7" s="25">
        <f t="shared" si="1"/>
        <v>0</v>
      </c>
    </row>
    <row r="8" spans="1:8" ht="45" x14ac:dyDescent="0.25">
      <c r="A8" s="30" t="s">
        <v>170</v>
      </c>
      <c r="B8" s="30">
        <v>861</v>
      </c>
      <c r="C8" s="30" t="s">
        <v>171</v>
      </c>
      <c r="D8" s="59">
        <v>0</v>
      </c>
      <c r="E8" s="31">
        <v>0</v>
      </c>
      <c r="F8" s="11">
        <v>30000</v>
      </c>
      <c r="G8" s="11">
        <v>30000</v>
      </c>
      <c r="H8" s="11">
        <v>30000</v>
      </c>
    </row>
    <row r="9" spans="1:8" ht="60" x14ac:dyDescent="0.25">
      <c r="A9" s="30" t="s">
        <v>172</v>
      </c>
      <c r="B9" s="30">
        <v>861</v>
      </c>
      <c r="C9" s="30" t="s">
        <v>173</v>
      </c>
      <c r="D9" s="59">
        <v>0</v>
      </c>
      <c r="E9" s="31">
        <v>0</v>
      </c>
      <c r="F9" s="16">
        <v>-30000</v>
      </c>
      <c r="G9" s="16">
        <v>-30000</v>
      </c>
      <c r="H9" s="16">
        <v>-30000</v>
      </c>
    </row>
    <row r="10" spans="1:8" ht="28.5" x14ac:dyDescent="0.25">
      <c r="A10" s="2" t="s">
        <v>174</v>
      </c>
      <c r="B10" s="2">
        <v>861</v>
      </c>
      <c r="C10" s="2" t="s">
        <v>175</v>
      </c>
      <c r="D10" s="60">
        <f>D11+D12</f>
        <v>-54487.5</v>
      </c>
      <c r="E10" s="25">
        <f>E11+E12</f>
        <v>-119889.80000000075</v>
      </c>
      <c r="F10" s="25">
        <f t="shared" ref="F10:H10" si="2">F11+F12</f>
        <v>210000</v>
      </c>
      <c r="G10" s="25">
        <f t="shared" si="2"/>
        <v>0</v>
      </c>
      <c r="H10" s="25">
        <f t="shared" si="2"/>
        <v>0</v>
      </c>
    </row>
    <row r="11" spans="1:8" ht="30" x14ac:dyDescent="0.25">
      <c r="A11" s="30" t="s">
        <v>176</v>
      </c>
      <c r="B11" s="30">
        <v>861</v>
      </c>
      <c r="C11" s="30" t="s">
        <v>177</v>
      </c>
      <c r="D11" s="59">
        <v>-7693202.4000000004</v>
      </c>
      <c r="E11" s="31">
        <v>-8088266.4000000004</v>
      </c>
      <c r="F11" s="16">
        <v>-8133204.0999999996</v>
      </c>
      <c r="G11" s="24">
        <v>-8215640.7000000002</v>
      </c>
      <c r="H11" s="24">
        <v>-6702712.2999999998</v>
      </c>
    </row>
    <row r="12" spans="1:8" ht="30" x14ac:dyDescent="0.25">
      <c r="A12" s="30" t="s">
        <v>178</v>
      </c>
      <c r="B12" s="30">
        <v>861</v>
      </c>
      <c r="C12" s="30" t="s">
        <v>179</v>
      </c>
      <c r="D12" s="59">
        <v>7638714.9000000004</v>
      </c>
      <c r="E12" s="31">
        <v>7968376.5999999996</v>
      </c>
      <c r="F12" s="33">
        <v>8343204.0999999996</v>
      </c>
      <c r="G12" s="24">
        <v>8215640.7000000002</v>
      </c>
      <c r="H12" s="24">
        <v>6702712.2999999998</v>
      </c>
    </row>
    <row r="13" spans="1:8" ht="42.75" x14ac:dyDescent="0.25">
      <c r="A13" s="2" t="s">
        <v>180</v>
      </c>
      <c r="B13" s="2">
        <v>861</v>
      </c>
      <c r="C13" s="2" t="s">
        <v>181</v>
      </c>
      <c r="D13" s="60">
        <v>0</v>
      </c>
      <c r="E13" s="25">
        <v>0</v>
      </c>
      <c r="F13" s="29">
        <v>0</v>
      </c>
      <c r="G13" s="34">
        <v>0</v>
      </c>
      <c r="H13" s="34">
        <v>0</v>
      </c>
    </row>
    <row r="14" spans="1:8" ht="42.75" x14ac:dyDescent="0.25">
      <c r="A14" s="2" t="s">
        <v>182</v>
      </c>
      <c r="B14" s="2">
        <v>861</v>
      </c>
      <c r="C14" s="2" t="s">
        <v>183</v>
      </c>
      <c r="D14" s="60">
        <v>0</v>
      </c>
      <c r="E14" s="25">
        <f>E15+E16</f>
        <v>0</v>
      </c>
      <c r="F14" s="25">
        <f t="shared" ref="F14:H14" si="3">F15+F16</f>
        <v>0</v>
      </c>
      <c r="G14" s="25">
        <f t="shared" si="3"/>
        <v>0</v>
      </c>
      <c r="H14" s="25">
        <f t="shared" si="3"/>
        <v>0</v>
      </c>
    </row>
    <row r="15" spans="1:8" ht="75" x14ac:dyDescent="0.25">
      <c r="A15" s="30" t="s">
        <v>184</v>
      </c>
      <c r="B15" s="30">
        <v>861</v>
      </c>
      <c r="C15" s="30" t="s">
        <v>185</v>
      </c>
      <c r="D15" s="59">
        <v>-32370</v>
      </c>
      <c r="E15" s="31">
        <v>-41243.599999999999</v>
      </c>
      <c r="F15" s="16">
        <v>-143000</v>
      </c>
      <c r="G15" s="16">
        <v>-143000</v>
      </c>
      <c r="H15" s="16">
        <v>-143000</v>
      </c>
    </row>
    <row r="16" spans="1:8" ht="90" x14ac:dyDescent="0.25">
      <c r="A16" s="30" t="s">
        <v>186</v>
      </c>
      <c r="B16" s="30">
        <v>861</v>
      </c>
      <c r="C16" s="30" t="s">
        <v>187</v>
      </c>
      <c r="D16" s="59">
        <v>32370</v>
      </c>
      <c r="E16" s="31">
        <v>41243.599999999999</v>
      </c>
      <c r="F16" s="33">
        <v>143000</v>
      </c>
      <c r="G16" s="33">
        <v>143000</v>
      </c>
      <c r="H16" s="33">
        <v>143000</v>
      </c>
    </row>
  </sheetData>
  <mergeCells count="3">
    <mergeCell ref="A4:F4"/>
    <mergeCell ref="A6:C6"/>
    <mergeCell ref="A1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2024-05-22T12:14:29Z</dcterms:modified>
</cp:coreProperties>
</file>